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اعتمادات_الرئيس_والرواتب" sheetId="1" state="visible" r:id="rId1"/>
    <sheet xmlns:r="http://schemas.openxmlformats.org/officeDocument/2006/relationships" name="2_تسعير_القضايا_الجنائية" sheetId="2" state="visible" r:id="rId2"/>
    <sheet xmlns:r="http://schemas.openxmlformats.org/officeDocument/2006/relationships" name="3_الجرائم_الموجبة_للتوقيف" sheetId="3" state="visible" r:id="rId3"/>
    <sheet xmlns:r="http://schemas.openxmlformats.org/officeDocument/2006/relationships" name="4_أوزان_المحاكم_والخدمات" sheetId="4" state="visible" r:id="rId4"/>
    <sheet xmlns:r="http://schemas.openxmlformats.org/officeDocument/2006/relationships" name="5_مضاعف_الخبرة_والرخص_المتخصصة" sheetId="5" state="visible" r:id="rId5"/>
    <sheet xmlns:r="http://schemas.openxmlformats.org/officeDocument/2006/relationships" name="6_تسعير_قضايا_المكتب_القائمة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&quot;×&quot;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color rgb="000F172A"/>
      <sz val="10"/>
    </font>
    <font>
      <name val="Arial"/>
      <color rgb="000F172A"/>
      <sz val="10"/>
    </font>
    <font>
      <name val="Arial"/>
      <b val="1"/>
      <color rgb="00065F46"/>
      <sz val="10"/>
    </font>
    <font>
      <name val="Arial"/>
      <b val="1"/>
      <color rgb="00991B1B"/>
      <sz val="10"/>
    </font>
    <font>
      <name val="Arial"/>
      <b val="1"/>
      <color rgb="00065F46"/>
      <sz val="11"/>
    </font>
    <font>
      <name val="Arial"/>
      <b val="1"/>
      <color rgb="00065F46"/>
      <sz val="12"/>
    </font>
  </fonts>
  <fills count="11">
    <fill>
      <patternFill/>
    </fill>
    <fill>
      <patternFill patternType="gray125"/>
    </fill>
    <fill>
      <patternFill patternType="solid">
        <fgColor rgb="00064E3B"/>
      </patternFill>
    </fill>
    <fill>
      <patternFill patternType="solid">
        <fgColor rgb="00047857"/>
      </patternFill>
    </fill>
    <fill>
      <patternFill patternType="solid">
        <fgColor rgb="00F0FDF4"/>
      </patternFill>
    </fill>
    <fill>
      <patternFill patternType="solid">
        <fgColor rgb="00FFFFFF"/>
      </patternFill>
    </fill>
    <fill>
      <patternFill patternType="solid">
        <fgColor rgb="00EFF6FF"/>
      </patternFill>
    </fill>
    <fill>
      <patternFill patternType="solid">
        <fgColor rgb="00B45309"/>
      </patternFill>
    </fill>
    <fill>
      <patternFill patternType="solid">
        <fgColor rgb="00FEF2F2"/>
      </patternFill>
    </fill>
    <fill>
      <patternFill patternType="solid">
        <fgColor rgb="00D1FAE5"/>
        <bgColor rgb="00D1FAE5"/>
      </patternFill>
    </fill>
    <fill>
      <patternFill patternType="solid">
        <fgColor rgb="00A7F3D0"/>
        <bgColor rgb="00A7F3D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0" fontId="4" fillId="4" borderId="1" applyAlignment="1" pivotButton="0" quotePrefix="0" xfId="0">
      <alignment horizontal="right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right" vertical="center" wrapText="1"/>
    </xf>
    <xf numFmtId="0" fontId="4" fillId="5" borderId="1" applyAlignment="1" pivotButton="0" quotePrefix="0" xfId="0">
      <alignment horizontal="righ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right" vertical="center" wrapText="1"/>
    </xf>
    <xf numFmtId="0" fontId="4" fillId="6" borderId="1" applyAlignment="1" pivotButton="0" quotePrefix="0" xfId="0">
      <alignment horizontal="right" vertical="center" wrapText="1"/>
    </xf>
    <xf numFmtId="0" fontId="1" fillId="7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3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3" fontId="5" fillId="6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3" fontId="5" fillId="4" borderId="1" applyAlignment="1" pivotButton="0" quotePrefix="0" xfId="0">
      <alignment horizontal="center" vertical="center" wrapText="1"/>
    </xf>
    <xf numFmtId="3" fontId="5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3" fontId="3" fillId="5" borderId="1" applyAlignment="1" pivotButton="0" quotePrefix="0" xfId="0">
      <alignment horizontal="center" vertical="center" wrapText="1"/>
    </xf>
    <xf numFmtId="3" fontId="7" fillId="9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3" fontId="3" fillId="4" borderId="1" applyAlignment="1" pivotButton="0" quotePrefix="0" xfId="0">
      <alignment horizontal="center" vertical="center" wrapText="1"/>
    </xf>
    <xf numFmtId="3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3" fontId="8" fillId="1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24" customWidth="1" min="3" max="3"/>
    <col width="24" customWidth="1" min="4" max="4"/>
    <col width="13" customWidth="1" min="5" max="5"/>
    <col width="12" customWidth="1" min="6" max="6"/>
    <col width="12" customWidth="1" min="7" max="7"/>
    <col width="12" customWidth="1" min="8" max="8"/>
    <col width="14" customWidth="1" min="9" max="9"/>
    <col width="12" customWidth="1" min="10" max="10"/>
    <col width="12" customWidth="1" min="11" max="11"/>
    <col width="12" customWidth="1" min="12" max="12"/>
    <col width="14" customWidth="1" min="13" max="13"/>
    <col width="14" customWidth="1" min="14" max="14"/>
    <col width="26" customWidth="1" min="15" max="15"/>
  </cols>
  <sheetData>
    <row r="1" ht="34" customHeight="1">
      <c r="A1" s="1" t="inlineStr">
        <is>
          <t>شركة المدينة للمحاماة والاستشارات القانونية — مصفوفة القرارات المعروضة لاعتماد سعادة الرئيس وسلم الرواتب (2026)</t>
        </is>
      </c>
    </row>
    <row r="3" ht="26" customHeight="1">
      <c r="A3" s="2" t="inlineStr">
        <is>
          <t>م</t>
        </is>
      </c>
      <c r="B3" s="2" t="inlineStr">
        <is>
          <t>البند المعروض للاعتماد</t>
        </is>
      </c>
      <c r="C3" s="2" t="inlineStr">
        <is>
          <t>ملخص القرار التنظيمي والضبط المعتمد</t>
        </is>
      </c>
      <c r="D3" s="2" t="inlineStr">
        <is>
          <t>السند النظامي والحوكمة</t>
        </is>
      </c>
      <c r="E3" s="2" t="inlineStr">
        <is>
          <t>الحالة</t>
        </is>
      </c>
    </row>
    <row r="4" ht="36" customHeight="1">
      <c r="A4" s="3" t="inlineStr">
        <is>
          <t>1</t>
        </is>
      </c>
      <c r="B4" s="4" t="inlineStr">
        <is>
          <t>اعتماد سلم الرواتب للمحامين والمتدربين</t>
        </is>
      </c>
      <c r="C4" s="5" t="inlineStr">
        <is>
          <t>يُعتمد السلم القائم (الدرجات 5-13 بتسع مراتب فرعية) مع توحيد سقف المرتبة 9، وحصر فئة الدعم (800-2,000) بالعمل المرن/الجزئي، وتطهير مسودة اللائحة من عبارات المهندسين والخدمة المدنية.</t>
        </is>
      </c>
      <c r="D4" s="5" t="inlineStr">
        <is>
          <t>م/12 وم/45 نظام العمل + قواعد نطاقات (حد 4,000 ريال للتوطين الكامل)</t>
        </is>
      </c>
      <c r="E4" s="3" t="inlineStr">
        <is>
          <t>جاهز للاعتماد</t>
        </is>
      </c>
    </row>
    <row r="5" ht="36" customHeight="1">
      <c r="A5" s="6" t="inlineStr">
        <is>
          <t>2</t>
        </is>
      </c>
      <c r="B5" s="7" t="inlineStr">
        <is>
          <t>اعتماد الدوام السنوي للمحامين والمتدربين دون تغيير</t>
        </is>
      </c>
      <c r="C5" s="8" t="inlineStr">
        <is>
          <t>تثبيت ساعات وأيام الدوام السنوي المعتمدة حالياً دون أي تعديل، مع تخفيض رمضان النظامي (6 ساعات)، واستمرار مرونة الخبراء المحققين للمعايير الأربعة للأداء.</t>
        </is>
      </c>
      <c r="D5" s="8" t="inlineStr">
        <is>
          <t>م/48 وم/98 نظام العمل + ثقافة الشركة المعتمدة</t>
        </is>
      </c>
      <c r="E5" s="6" t="inlineStr">
        <is>
          <t>جاهز للاعتماد</t>
        </is>
      </c>
    </row>
    <row r="6" ht="36" customHeight="1">
      <c r="A6" s="3" t="inlineStr">
        <is>
          <t>3</t>
        </is>
      </c>
      <c r="B6" s="4" t="inlineStr">
        <is>
          <t>احتساب الجزاءات وفق اللائحة لا وفق الأتمتة (سلطة إدارية)</t>
        </is>
      </c>
      <c r="C6" s="5" t="inlineStr">
        <is>
          <t>إيقاف أي حسم آلي مباشر من البصمة/أودو؛ دور التقنية الرصد والتنبيه فقط، ولا يوقع الجزاء إلا بقرار إداري مسبب بعد إبلاغ الموظف وسماع دفاعه ومراعاة الجلسات والمهام القضائية.</t>
        </is>
      </c>
      <c r="D6" s="5" t="inlineStr">
        <is>
          <t>المادة (71) والمادة (72) من نظام العمل (بطلان الجزاء بغير تحقيق كتابي)</t>
        </is>
      </c>
      <c r="E6" s="3" t="inlineStr">
        <is>
          <t>جاهز للاعتماد</t>
        </is>
      </c>
    </row>
    <row r="7" ht="36" customHeight="1">
      <c r="A7" s="6" t="inlineStr">
        <is>
          <t>4</t>
        </is>
      </c>
      <c r="B7" s="7" t="inlineStr">
        <is>
          <t>عدم إحالة أي قضية للقسم قبل وجود عقد معتمد</t>
        </is>
      </c>
      <c r="C7" s="8" t="inlineStr">
        <is>
          <t>قفل تقني وإجرائي في أودو يمنع إحالة أي ملف قضائي أو استشاري للأقسام قبل توقيع العقد الكتابي وسداد الدفعة المقدمة (إلا باستثناء خطي طارئ من الرئيس شخصياً بمهلة محددة).</t>
        </is>
      </c>
      <c r="D7" s="8" t="inlineStr">
        <is>
          <t>القاعدة (12) من قواعد السلوك المهني للمحامين + م/26 نظام المحاماة</t>
        </is>
      </c>
      <c r="E7" s="6" t="inlineStr">
        <is>
          <t>جاهز للاعتماد</t>
        </is>
      </c>
    </row>
    <row r="8" ht="36" customHeight="1">
      <c r="A8" s="3" t="inlineStr">
        <is>
          <t>5</t>
        </is>
      </c>
      <c r="B8" s="4" t="inlineStr">
        <is>
          <t>اعتماد مكافآت الاستقطاب الداخلي ومكافأة المشاريع</t>
        </is>
      </c>
      <c r="C8" s="5" t="inlineStr">
        <is>
          <t>اعتماد المسودة الحالية: 5% للعقد الجديد (2.5% لعميل حالي دون التجديد)، وترتفع إلى 7% بعد تحقيق التارقت أو بالتعاون، موزعة (30% تقديم + 40% تفاوض + 30% تحصيل)، ومكافأة المشاريع حتى 5%.</t>
        </is>
      </c>
      <c r="D8" s="5" t="inlineStr">
        <is>
          <t>سياسة استقطاب العقود + سياسة مكافأة المشاريع بالشركة</t>
        </is>
      </c>
      <c r="E8" s="3" t="inlineStr">
        <is>
          <t>جاهز للاعتماد</t>
        </is>
      </c>
    </row>
    <row r="9" ht="36" customHeight="1">
      <c r="A9" s="9" t="inlineStr">
        <is>
          <t>6</t>
        </is>
      </c>
      <c r="B9" s="10" t="inlineStr">
        <is>
          <t>مقترح إضافي تحفيزي: إقفال التارقت 100% = راتب الموظف</t>
        </is>
      </c>
      <c r="C9" s="11" t="inlineStr">
        <is>
          <t>من يُقفل التارقت السنوي المعتمد له بنسبة 100% (تحصيلاً وإنجازاً) يستحق مكافأة إقفال سنوية تعادل راتب شهر كامل (100% من راتبه الشهري) + تفعيل نسبة الـ 7% لما زاد عن التارقت.</t>
        </is>
      </c>
      <c r="D9" s="11" t="inlineStr">
        <is>
          <t>حافز ممول ذاتياً بتكلفة لا تتجاوز ~0.83% من إيراد التارقت المحصل</t>
        </is>
      </c>
      <c r="E9" s="9" t="inlineStr">
        <is>
          <t>مقترح إضافي للاعتماد</t>
        </is>
      </c>
    </row>
    <row r="11" ht="30" customHeight="1">
      <c r="A11" s="12" t="inlineStr">
        <is>
          <t>سلم الرواتب المعتمد للمحامين والمتدربين والإداريين + العلاوة السنوية + التارقت السنوي ومكافأة إقفال التارقت (= راتب شهر)</t>
        </is>
      </c>
    </row>
    <row r="12" ht="28" customHeight="1">
      <c r="A12" s="13" t="inlineStr">
        <is>
          <t>المرحلة</t>
        </is>
      </c>
      <c r="B12" s="13" t="inlineStr">
        <is>
          <t>الدرجة</t>
        </is>
      </c>
      <c r="C12" s="13" t="inlineStr">
        <is>
          <t>مسمى المحامين</t>
        </is>
      </c>
      <c r="D12" s="13" t="inlineStr">
        <is>
          <t>مسمى الإداريين</t>
        </is>
      </c>
      <c r="E12" s="13" t="inlineStr">
        <is>
          <t>مرتبة 1 (الأدنى)</t>
        </is>
      </c>
      <c r="F12" s="13" t="inlineStr">
        <is>
          <t>مرتبة 2</t>
        </is>
      </c>
      <c r="G12" s="13" t="inlineStr">
        <is>
          <t>مرتبة 3</t>
        </is>
      </c>
      <c r="H12" s="13" t="inlineStr">
        <is>
          <t>مرتبة 4</t>
        </is>
      </c>
      <c r="I12" s="13" t="inlineStr">
        <is>
          <t>مرتبة 5 (المتوسط)</t>
        </is>
      </c>
      <c r="J12" s="13" t="inlineStr">
        <is>
          <t>مرتبة 6</t>
        </is>
      </c>
      <c r="K12" s="13" t="inlineStr">
        <is>
          <t>مرتبة 7</t>
        </is>
      </c>
      <c r="L12" s="13" t="inlineStr">
        <is>
          <t>مرتبة 8</t>
        </is>
      </c>
      <c r="M12" s="13" t="inlineStr">
        <is>
          <t>مرتبة 9 (الأعلى)</t>
        </is>
      </c>
      <c r="N12" s="13" t="inlineStr">
        <is>
          <t>العلاوة السنوية</t>
        </is>
      </c>
      <c r="O12" s="13" t="inlineStr">
        <is>
          <t>مكافأة إقفال التارقت 100% (= راتب الموظف عند مرتبة 1)</t>
        </is>
      </c>
    </row>
    <row r="13" ht="24" customHeight="1">
      <c r="A13" s="6" t="inlineStr">
        <is>
          <t>مرحلة الاستراتيجية</t>
        </is>
      </c>
      <c r="B13" s="6" t="n">
        <v>13</v>
      </c>
      <c r="C13" s="7" t="inlineStr">
        <is>
          <t>المدير العام</t>
        </is>
      </c>
      <c r="D13" s="6" t="inlineStr">
        <is>
          <t>—</t>
        </is>
      </c>
      <c r="E13" s="14" t="n">
        <v>25000</v>
      </c>
      <c r="F13" s="14" t="n">
        <v>27000</v>
      </c>
      <c r="G13" s="14" t="n">
        <v>29000</v>
      </c>
      <c r="H13" s="14" t="n">
        <v>31000</v>
      </c>
      <c r="I13" s="14" t="n">
        <v>33000</v>
      </c>
      <c r="J13" s="14" t="n">
        <v>35000</v>
      </c>
      <c r="K13" s="14" t="n">
        <v>37000</v>
      </c>
      <c r="L13" s="15" t="inlineStr">
        <is>
          <t>—</t>
        </is>
      </c>
      <c r="M13" s="15" t="inlineStr">
        <is>
          <t>—</t>
        </is>
      </c>
      <c r="N13" s="14" t="n">
        <v>2000</v>
      </c>
      <c r="O13" s="16">
        <f>E13</f>
        <v/>
      </c>
    </row>
    <row r="14" ht="24" customHeight="1">
      <c r="A14" s="3" t="inlineStr">
        <is>
          <t>مرحلة النمو</t>
        </is>
      </c>
      <c r="B14" s="3" t="n">
        <v>12</v>
      </c>
      <c r="C14" s="4" t="inlineStr">
        <is>
          <t>محامي خبير</t>
        </is>
      </c>
      <c r="D14" s="3" t="inlineStr">
        <is>
          <t>مدير فرع</t>
        </is>
      </c>
      <c r="E14" s="17" t="n">
        <v>16500</v>
      </c>
      <c r="F14" s="17" t="n">
        <v>18200</v>
      </c>
      <c r="G14" s="17" t="n">
        <v>19900</v>
      </c>
      <c r="H14" s="17" t="n">
        <v>21600</v>
      </c>
      <c r="I14" s="17" t="n">
        <v>23300</v>
      </c>
      <c r="J14" s="17" t="n">
        <v>25000</v>
      </c>
      <c r="K14" s="17" t="n">
        <v>26700</v>
      </c>
      <c r="L14" s="17" t="n">
        <v>28400</v>
      </c>
      <c r="M14" s="17" t="n">
        <v>30100</v>
      </c>
      <c r="N14" s="17" t="n">
        <v>1700</v>
      </c>
      <c r="O14" s="16">
        <f>E14</f>
        <v/>
      </c>
    </row>
    <row r="15" ht="24" customHeight="1">
      <c r="A15" s="6" t="inlineStr">
        <is>
          <t>مرحلة النمو</t>
        </is>
      </c>
      <c r="B15" s="6" t="n">
        <v>11</v>
      </c>
      <c r="C15" s="7" t="inlineStr">
        <is>
          <t>محامي متقدم أول</t>
        </is>
      </c>
      <c r="D15" s="6" t="inlineStr">
        <is>
          <t>مدير إدارة</t>
        </is>
      </c>
      <c r="E15" s="14" t="n">
        <v>12500</v>
      </c>
      <c r="F15" s="14" t="n">
        <v>13500</v>
      </c>
      <c r="G15" s="14" t="n">
        <v>14500</v>
      </c>
      <c r="H15" s="14" t="n">
        <v>15500</v>
      </c>
      <c r="I15" s="14" t="n">
        <v>16500</v>
      </c>
      <c r="J15" s="14" t="n">
        <v>17500</v>
      </c>
      <c r="K15" s="14" t="n">
        <v>18500</v>
      </c>
      <c r="L15" s="14" t="n">
        <v>19500</v>
      </c>
      <c r="M15" s="14" t="n">
        <v>20500</v>
      </c>
      <c r="N15" s="14" t="n">
        <v>1000</v>
      </c>
      <c r="O15" s="16">
        <f>E15</f>
        <v/>
      </c>
    </row>
    <row r="16" ht="24" customHeight="1">
      <c r="A16" s="3" t="inlineStr">
        <is>
          <t>مرحلة النمو</t>
        </is>
      </c>
      <c r="B16" s="3" t="n">
        <v>10</v>
      </c>
      <c r="C16" s="4" t="inlineStr">
        <is>
          <t>محامي متقدم</t>
        </is>
      </c>
      <c r="D16" s="3" t="inlineStr">
        <is>
          <t>مدير إدارة</t>
        </is>
      </c>
      <c r="E16" s="17" t="n">
        <v>10000</v>
      </c>
      <c r="F16" s="17" t="n">
        <v>10650</v>
      </c>
      <c r="G16" s="17" t="n">
        <v>11300</v>
      </c>
      <c r="H16" s="17" t="n">
        <v>11950</v>
      </c>
      <c r="I16" s="17" t="n">
        <v>12600</v>
      </c>
      <c r="J16" s="17" t="n">
        <v>13250</v>
      </c>
      <c r="K16" s="17" t="n">
        <v>13900</v>
      </c>
      <c r="L16" s="17" t="n">
        <v>14550</v>
      </c>
      <c r="M16" s="17" t="n">
        <v>15200</v>
      </c>
      <c r="N16" s="17" t="n">
        <v>650</v>
      </c>
      <c r="O16" s="16">
        <f>E16</f>
        <v/>
      </c>
    </row>
    <row r="17" ht="24" customHeight="1">
      <c r="A17" s="6" t="inlineStr">
        <is>
          <t>مرحلة التأسيس</t>
        </is>
      </c>
      <c r="B17" s="6" t="n">
        <v>9</v>
      </c>
      <c r="C17" s="7" t="inlineStr">
        <is>
          <t>محامي ممارس أول</t>
        </is>
      </c>
      <c r="D17" s="6" t="inlineStr">
        <is>
          <t>مدير وحدة / مشرف</t>
        </is>
      </c>
      <c r="E17" s="14" t="n">
        <v>8000</v>
      </c>
      <c r="F17" s="14" t="n">
        <v>8500</v>
      </c>
      <c r="G17" s="14" t="n">
        <v>9000</v>
      </c>
      <c r="H17" s="14" t="n">
        <v>9500</v>
      </c>
      <c r="I17" s="14" t="n">
        <v>10000</v>
      </c>
      <c r="J17" s="14" t="n">
        <v>10500</v>
      </c>
      <c r="K17" s="14" t="n">
        <v>11000</v>
      </c>
      <c r="L17" s="14" t="n">
        <v>11500</v>
      </c>
      <c r="M17" s="14" t="n">
        <v>12000</v>
      </c>
      <c r="N17" s="14" t="n">
        <v>500</v>
      </c>
      <c r="O17" s="16">
        <f>E17</f>
        <v/>
      </c>
    </row>
    <row r="18" ht="24" customHeight="1">
      <c r="A18" s="3" t="inlineStr">
        <is>
          <t>مرحلة التأسيس</t>
        </is>
      </c>
      <c r="B18" s="3" t="n">
        <v>8</v>
      </c>
      <c r="C18" s="4" t="inlineStr">
        <is>
          <t>محامي ممارس</t>
        </is>
      </c>
      <c r="D18" s="3" t="inlineStr">
        <is>
          <t>مدير وحدة</t>
        </is>
      </c>
      <c r="E18" s="17" t="n">
        <v>6500</v>
      </c>
      <c r="F18" s="17" t="n">
        <v>7000</v>
      </c>
      <c r="G18" s="17" t="n">
        <v>7500</v>
      </c>
      <c r="H18" s="17" t="n">
        <v>8000</v>
      </c>
      <c r="I18" s="17" t="n">
        <v>8500</v>
      </c>
      <c r="J18" s="17" t="n">
        <v>9000</v>
      </c>
      <c r="K18" s="17" t="n">
        <v>9500</v>
      </c>
      <c r="L18" s="17" t="n">
        <v>10000</v>
      </c>
      <c r="M18" s="17" t="n">
        <v>10500</v>
      </c>
      <c r="N18" s="17" t="n">
        <v>500</v>
      </c>
      <c r="O18" s="16">
        <f>E18</f>
        <v/>
      </c>
    </row>
    <row r="19" ht="24" customHeight="1">
      <c r="A19" s="6" t="inlineStr">
        <is>
          <t>مرحلة التأسيس</t>
        </is>
      </c>
      <c r="B19" s="6" t="n">
        <v>7</v>
      </c>
      <c r="C19" s="7" t="inlineStr">
        <is>
          <t>محامي (مرخص)</t>
        </is>
      </c>
      <c r="D19" s="6" t="inlineStr">
        <is>
          <t>أخصائي إداري</t>
        </is>
      </c>
      <c r="E19" s="14" t="n">
        <v>4000</v>
      </c>
      <c r="F19" s="14" t="n">
        <v>4500</v>
      </c>
      <c r="G19" s="14" t="n">
        <v>5000</v>
      </c>
      <c r="H19" s="14" t="n">
        <v>5500</v>
      </c>
      <c r="I19" s="14" t="n">
        <v>6000</v>
      </c>
      <c r="J19" s="14" t="n">
        <v>6500</v>
      </c>
      <c r="K19" s="14" t="n">
        <v>7000</v>
      </c>
      <c r="L19" s="14" t="n">
        <v>7500</v>
      </c>
      <c r="M19" s="14" t="n">
        <v>8000</v>
      </c>
      <c r="N19" s="14" t="n">
        <v>500</v>
      </c>
      <c r="O19" s="16">
        <f>E19</f>
        <v/>
      </c>
    </row>
    <row r="20" ht="24" customHeight="1">
      <c r="A20" s="3" t="inlineStr">
        <is>
          <t>مرحلة الاستكشاف</t>
        </is>
      </c>
      <c r="B20" s="3" t="n">
        <v>6</v>
      </c>
      <c r="C20" s="4" t="inlineStr">
        <is>
          <t>محامي مساعد (متدرب)</t>
        </is>
      </c>
      <c r="D20" s="3" t="inlineStr">
        <is>
          <t>مساعد إداري متفرغ</t>
        </is>
      </c>
      <c r="E20" s="17" t="n">
        <v>2500</v>
      </c>
      <c r="F20" s="17" t="n">
        <v>2850</v>
      </c>
      <c r="G20" s="17" t="n">
        <v>3200</v>
      </c>
      <c r="H20" s="17" t="n">
        <v>3550</v>
      </c>
      <c r="I20" s="17" t="n">
        <v>3900</v>
      </c>
      <c r="J20" s="17" t="n">
        <v>4250</v>
      </c>
      <c r="K20" s="17" t="n">
        <v>4600</v>
      </c>
      <c r="L20" s="17" t="n">
        <v>4950</v>
      </c>
      <c r="M20" s="17" t="n">
        <v>5300</v>
      </c>
      <c r="N20" s="17" t="n">
        <v>350</v>
      </c>
      <c r="O20" s="16">
        <f>E20</f>
        <v/>
      </c>
    </row>
    <row r="21" ht="24" customHeight="1">
      <c r="A21" s="6" t="inlineStr">
        <is>
          <t>مرحلة الدعم</t>
        </is>
      </c>
      <c r="B21" s="6" t="n">
        <v>5</v>
      </c>
      <c r="C21" s="7" t="inlineStr">
        <is>
          <t>—</t>
        </is>
      </c>
      <c r="D21" s="6" t="inlineStr">
        <is>
          <t>مساعد دعم (عمل مرن / جزئي)</t>
        </is>
      </c>
      <c r="E21" s="14" t="n">
        <v>800</v>
      </c>
      <c r="F21" s="14" t="n">
        <v>950</v>
      </c>
      <c r="G21" s="14" t="n">
        <v>1100</v>
      </c>
      <c r="H21" s="14" t="n">
        <v>1250</v>
      </c>
      <c r="I21" s="14" t="n">
        <v>1400</v>
      </c>
      <c r="J21" s="14" t="n">
        <v>1550</v>
      </c>
      <c r="K21" s="14" t="n">
        <v>1700</v>
      </c>
      <c r="L21" s="14" t="n">
        <v>1850</v>
      </c>
      <c r="M21" s="14" t="n">
        <v>2000</v>
      </c>
      <c r="N21" s="14" t="n">
        <v>150</v>
      </c>
      <c r="O21" s="16">
        <f>E21</f>
        <v/>
      </c>
    </row>
  </sheetData>
  <mergeCells count="2">
    <mergeCell ref="A11:O11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5" customWidth="1" min="4" max="4"/>
    <col width="18" customWidth="1" min="5" max="5"/>
    <col width="14" customWidth="1" min="6" max="6"/>
    <col width="18" customWidth="1" min="7" max="7"/>
    <col width="20" customWidth="1" min="8" max="8"/>
    <col width="20" customWidth="1" min="9" max="9"/>
    <col width="20" customWidth="1" min="10" max="10"/>
    <col width="24" customWidth="1" min="11" max="11"/>
    <col width="26" customWidth="1" min="12" max="12"/>
  </cols>
  <sheetData>
    <row r="1" ht="34" customHeight="1">
      <c r="A1" s="1" t="inlineStr">
        <is>
          <t>المصفوفة الرياضية الموحدة لتسعير القضايا الجنائية: 20% من الغرامة القصوى + (10,000 × سنوات السجن الأقصى) + (25,000 للجريمة الموجبة للتوقيف) مع الحد الأدنى لوزن المحكمة</t>
        </is>
      </c>
    </row>
    <row r="2" ht="30" customHeight="1">
      <c r="A2" s="2" t="inlineStr">
        <is>
          <t>م</t>
        </is>
      </c>
      <c r="B2" s="2" t="inlineStr">
        <is>
          <t>الوصف الجرمي ونوع القضية الجنائية</t>
        </is>
      </c>
      <c r="C2" s="2" t="inlineStr">
        <is>
          <t>النظام والمادة الحاكمة</t>
        </is>
      </c>
      <c r="D2" s="2" t="inlineStr">
        <is>
          <t>السجن الأقصى (سنوات)</t>
        </is>
      </c>
      <c r="E2" s="2" t="inlineStr">
        <is>
          <t>الغرامة القصوى (ريال)</t>
        </is>
      </c>
      <c r="F2" s="2" t="inlineStr">
        <is>
          <t>موجبة للتوقيف؟</t>
        </is>
      </c>
      <c r="G2" s="2" t="inlineStr">
        <is>
          <t>20% من الغرامة القصوى</t>
        </is>
      </c>
      <c r="H2" s="2" t="inlineStr">
        <is>
          <t>مقابل السجن الأقصى (10,000/سنة)</t>
        </is>
      </c>
      <c r="I2" s="2" t="inlineStr">
        <is>
          <t>علاوة الجريمة الموجبة للتوقيف</t>
        </is>
      </c>
      <c r="J2" s="2" t="inlineStr">
        <is>
          <t>الحد الأدنى لوزن المحكمة (وزن 4)</t>
        </is>
      </c>
      <c r="K2" s="2" t="inlineStr">
        <is>
          <t>الحد الأدنى الملزم (المحكمة / السجن + التوقيف)</t>
        </is>
      </c>
      <c r="L2" s="2" t="inlineStr">
        <is>
          <t>التسعيرة المعيارية الكاملة (شاملة 20% ماكس الغرامة)</t>
        </is>
      </c>
    </row>
    <row r="3" ht="28" customHeight="1">
      <c r="A3" s="6" t="n">
        <v>1</v>
      </c>
      <c r="B3" s="7" t="inlineStr">
        <is>
          <t>الاحتيال المالي (الاستيلاء على مال الغير بالخداع/الكذب)</t>
        </is>
      </c>
      <c r="C3" s="8" t="inlineStr">
        <is>
          <t>نظام مكافحة الاحتيال المالي وخيانة الأمانة — م/1</t>
        </is>
      </c>
      <c r="D3" s="15" t="n">
        <v>7</v>
      </c>
      <c r="E3" s="14" t="n">
        <v>5000000</v>
      </c>
      <c r="F3" s="18" t="inlineStr">
        <is>
          <t>نعم</t>
        </is>
      </c>
      <c r="G3" s="14">
        <f>E3*0.20</f>
        <v/>
      </c>
      <c r="H3" s="14">
        <f>D3*10000</f>
        <v/>
      </c>
      <c r="I3" s="14">
        <f>IF(F3="نعم",25000,0)</f>
        <v/>
      </c>
      <c r="J3" s="14" t="n">
        <v>60000</v>
      </c>
      <c r="K3" s="16">
        <f>MAX(J3, H3+I3)</f>
        <v/>
      </c>
      <c r="L3" s="16">
        <f>MAX(J3, G3+H3+I3)</f>
        <v/>
      </c>
    </row>
    <row r="4" ht="28" customHeight="1">
      <c r="A4" s="3" t="n">
        <v>2</v>
      </c>
      <c r="B4" s="4" t="inlineStr">
        <is>
          <t>خيانة الأمانة (الاستيلاء على مال مسلّم بحكم العمل/الشراكة/الوكالة)</t>
        </is>
      </c>
      <c r="C4" s="5" t="inlineStr">
        <is>
          <t>نظام مكافحة الاحتيال المالي وخيانة الأمانة — م/2</t>
        </is>
      </c>
      <c r="D4" s="19" t="n">
        <v>5</v>
      </c>
      <c r="E4" s="17" t="n">
        <v>3000000</v>
      </c>
      <c r="F4" s="18" t="inlineStr">
        <is>
          <t>نعم</t>
        </is>
      </c>
      <c r="G4" s="17">
        <f>E4*0.20</f>
        <v/>
      </c>
      <c r="H4" s="17">
        <f>D4*10000</f>
        <v/>
      </c>
      <c r="I4" s="17">
        <f>IF(F4="نعم",25000,0)</f>
        <v/>
      </c>
      <c r="J4" s="17" t="n">
        <v>60000</v>
      </c>
      <c r="K4" s="16">
        <f>MAX(J4, H4+I4)</f>
        <v/>
      </c>
      <c r="L4" s="16">
        <f>MAX(J4, G4+H4+I4)</f>
        <v/>
      </c>
    </row>
    <row r="5" ht="28" customHeight="1">
      <c r="A5" s="6" t="n">
        <v>3</v>
      </c>
      <c r="B5" s="7" t="inlineStr">
        <is>
          <t>غسل الأموال (الجريمة الأساسية — شخص طبيعي)</t>
        </is>
      </c>
      <c r="C5" s="8" t="inlineStr">
        <is>
          <t>نظام مكافحة غسل الأموال — م/26</t>
        </is>
      </c>
      <c r="D5" s="15" t="n">
        <v>10</v>
      </c>
      <c r="E5" s="14" t="n">
        <v>5000000</v>
      </c>
      <c r="F5" s="18" t="inlineStr">
        <is>
          <t>نعم</t>
        </is>
      </c>
      <c r="G5" s="14">
        <f>E5*0.20</f>
        <v/>
      </c>
      <c r="H5" s="14">
        <f>D5*10000</f>
        <v/>
      </c>
      <c r="I5" s="14">
        <f>IF(F5="نعم",25000,0)</f>
        <v/>
      </c>
      <c r="J5" s="14" t="n">
        <v>60000</v>
      </c>
      <c r="K5" s="16">
        <f>MAX(J5, H5+I5)</f>
        <v/>
      </c>
      <c r="L5" s="16">
        <f>MAX(J5, G5+H5+I5)</f>
        <v/>
      </c>
    </row>
    <row r="6" ht="28" customHeight="1">
      <c r="A6" s="3" t="n">
        <v>4</v>
      </c>
      <c r="B6" s="4" t="inlineStr">
        <is>
          <t>غسل الأموال المشدد (عصابة منظمة / اتصال بوظيفة عامة)</t>
        </is>
      </c>
      <c r="C6" s="5" t="inlineStr">
        <is>
          <t>نظام مكافحة غسل الأموال — م/27</t>
        </is>
      </c>
      <c r="D6" s="19" t="n">
        <v>15</v>
      </c>
      <c r="E6" s="17" t="n">
        <v>7000000</v>
      </c>
      <c r="F6" s="18" t="inlineStr">
        <is>
          <t>نعم</t>
        </is>
      </c>
      <c r="G6" s="17">
        <f>E6*0.20</f>
        <v/>
      </c>
      <c r="H6" s="17">
        <f>D6*10000</f>
        <v/>
      </c>
      <c r="I6" s="17">
        <f>IF(F6="نعم",25000,0)</f>
        <v/>
      </c>
      <c r="J6" s="17" t="n">
        <v>60000</v>
      </c>
      <c r="K6" s="16">
        <f>MAX(J6, H6+I6)</f>
        <v/>
      </c>
      <c r="L6" s="16">
        <f>MAX(J6, G6+H6+I6)</f>
        <v/>
      </c>
    </row>
    <row r="7" ht="28" customHeight="1">
      <c r="A7" s="6" t="n">
        <v>5</v>
      </c>
      <c r="B7" s="7" t="inlineStr">
        <is>
          <t>التستر التجاري (تمكين غير السعودي من نشاط اقتصادي)</t>
        </is>
      </c>
      <c r="C7" s="8" t="inlineStr">
        <is>
          <t>نظام مكافحة التستر — م/3 وم/9</t>
        </is>
      </c>
      <c r="D7" s="15" t="n">
        <v>5</v>
      </c>
      <c r="E7" s="14" t="n">
        <v>5000000</v>
      </c>
      <c r="F7" s="18" t="inlineStr">
        <is>
          <t>نعم</t>
        </is>
      </c>
      <c r="G7" s="14">
        <f>E7*0.20</f>
        <v/>
      </c>
      <c r="H7" s="14">
        <f>D7*10000</f>
        <v/>
      </c>
      <c r="I7" s="14">
        <f>IF(F7="نعم",25000,0)</f>
        <v/>
      </c>
      <c r="J7" s="14" t="n">
        <v>60000</v>
      </c>
      <c r="K7" s="16">
        <f>MAX(J7, H7+I7)</f>
        <v/>
      </c>
      <c r="L7" s="16">
        <f>MAX(J7, G7+H7+I7)</f>
        <v/>
      </c>
    </row>
    <row r="8" ht="28" customHeight="1">
      <c r="A8" s="3" t="n">
        <v>6</v>
      </c>
      <c r="B8" s="4" t="inlineStr">
        <is>
          <t>جرائم الشركات الجسيمة (بيانات كاذبة بالقوائم المالية / توزيع أرباح صورية)</t>
        </is>
      </c>
      <c r="C8" s="5" t="inlineStr">
        <is>
          <t>نظام الشركات الجديد — م/260</t>
        </is>
      </c>
      <c r="D8" s="19" t="n">
        <v>3</v>
      </c>
      <c r="E8" s="17" t="n">
        <v>5000000</v>
      </c>
      <c r="F8" s="19" t="inlineStr">
        <is>
          <t>لا</t>
        </is>
      </c>
      <c r="G8" s="17">
        <f>E8*0.20</f>
        <v/>
      </c>
      <c r="H8" s="17">
        <f>D8*10000</f>
        <v/>
      </c>
      <c r="I8" s="17">
        <f>IF(F8="نعم",25000,0)</f>
        <v/>
      </c>
      <c r="J8" s="17" t="n">
        <v>60000</v>
      </c>
      <c r="K8" s="16">
        <f>MAX(J8, H8+I8)</f>
        <v/>
      </c>
      <c r="L8" s="16">
        <f>MAX(J8, G8+H8+I8)</f>
        <v/>
      </c>
    </row>
    <row r="9" ht="28" customHeight="1">
      <c r="A9" s="6" t="n">
        <v>7</v>
      </c>
      <c r="B9" s="7" t="inlineStr">
        <is>
          <t>جرائم الشركات الأقل جسامة</t>
        </is>
      </c>
      <c r="C9" s="8" t="inlineStr">
        <is>
          <t>نظام الشركات الجديد — م/261</t>
        </is>
      </c>
      <c r="D9" s="15" t="n">
        <v>1</v>
      </c>
      <c r="E9" s="14" t="n">
        <v>1000000</v>
      </c>
      <c r="F9" s="15" t="inlineStr">
        <is>
          <t>لا</t>
        </is>
      </c>
      <c r="G9" s="14">
        <f>E9*0.20</f>
        <v/>
      </c>
      <c r="H9" s="14">
        <f>D9*10000</f>
        <v/>
      </c>
      <c r="I9" s="14">
        <f>IF(F9="نعم",25000,0)</f>
        <v/>
      </c>
      <c r="J9" s="14" t="n">
        <v>45000</v>
      </c>
      <c r="K9" s="16">
        <f>MAX(J9, H9+I9)</f>
        <v/>
      </c>
      <c r="L9" s="16">
        <f>MAX(J9, G9+H9+I9)</f>
        <v/>
      </c>
    </row>
    <row r="10" ht="28" customHeight="1">
      <c r="A10" s="3" t="n">
        <v>8</v>
      </c>
      <c r="B10" s="4" t="inlineStr">
        <is>
          <t>الرشوة (طلب أو قبول أو عرض رشوة أو استغلال نفوذ)</t>
        </is>
      </c>
      <c r="C10" s="5" t="inlineStr">
        <is>
          <t>نظام مكافحة الرشوة — م/1، م/2، م/5، م/9</t>
        </is>
      </c>
      <c r="D10" s="19" t="n">
        <v>10</v>
      </c>
      <c r="E10" s="17" t="n">
        <v>1000000</v>
      </c>
      <c r="F10" s="18" t="inlineStr">
        <is>
          <t>نعم</t>
        </is>
      </c>
      <c r="G10" s="17">
        <f>E10*0.20</f>
        <v/>
      </c>
      <c r="H10" s="17">
        <f>D10*10000</f>
        <v/>
      </c>
      <c r="I10" s="17">
        <f>IF(F10="نعم",25000,0)</f>
        <v/>
      </c>
      <c r="J10" s="17" t="n">
        <v>60000</v>
      </c>
      <c r="K10" s="16">
        <f>MAX(J10, H10+I10)</f>
        <v/>
      </c>
      <c r="L10" s="16">
        <f>MAX(J10, G10+H10+I10)</f>
        <v/>
      </c>
    </row>
    <row r="11" ht="28" customHeight="1">
      <c r="A11" s="6" t="n">
        <v>9</v>
      </c>
      <c r="B11" s="7" t="inlineStr">
        <is>
          <t>مخالفة واجبات الوظيفة العامة لرجاء أو وساطة (في حكم المرتشي)</t>
        </is>
      </c>
      <c r="C11" s="8" t="inlineStr">
        <is>
          <t>نظام مكافحة الرشوة — م/4</t>
        </is>
      </c>
      <c r="D11" s="15" t="n">
        <v>3</v>
      </c>
      <c r="E11" s="14" t="n">
        <v>100000</v>
      </c>
      <c r="F11" s="15" t="inlineStr">
        <is>
          <t>لا</t>
        </is>
      </c>
      <c r="G11" s="14">
        <f>E11*0.20</f>
        <v/>
      </c>
      <c r="H11" s="14">
        <f>D11*10000</f>
        <v/>
      </c>
      <c r="I11" s="14">
        <f>IF(F11="نعم",25000,0)</f>
        <v/>
      </c>
      <c r="J11" s="14" t="n">
        <v>45000</v>
      </c>
      <c r="K11" s="16">
        <f>MAX(J11, H11+I11)</f>
        <v/>
      </c>
      <c r="L11" s="16">
        <f>MAX(J11, G11+H11+I11)</f>
        <v/>
      </c>
    </row>
    <row r="12" ht="28" customHeight="1">
      <c r="A12" s="3" t="n">
        <v>10</v>
      </c>
      <c r="B12" s="4" t="inlineStr">
        <is>
          <t>متابعة معاملة حكومية بمقابل غير مشروع</t>
        </is>
      </c>
      <c r="C12" s="5" t="inlineStr">
        <is>
          <t>نظام مكافحة الرشوة — م/6</t>
        </is>
      </c>
      <c r="D12" s="19" t="n">
        <v>2</v>
      </c>
      <c r="E12" s="17" t="n">
        <v>50000</v>
      </c>
      <c r="F12" s="19" t="inlineStr">
        <is>
          <t>لا</t>
        </is>
      </c>
      <c r="G12" s="17">
        <f>E12*0.20</f>
        <v/>
      </c>
      <c r="H12" s="17">
        <f>D12*10000</f>
        <v/>
      </c>
      <c r="I12" s="17">
        <f>IF(F12="نعم",25000,0)</f>
        <v/>
      </c>
      <c r="J12" s="17" t="n">
        <v>35000</v>
      </c>
      <c r="K12" s="16">
        <f>MAX(J12, H12+I12)</f>
        <v/>
      </c>
      <c r="L12" s="16">
        <f>MAX(J12, G12+H12+I12)</f>
        <v/>
      </c>
    </row>
    <row r="13" ht="28" customHeight="1">
      <c r="A13" s="6" t="n">
        <v>11</v>
      </c>
      <c r="B13" s="7" t="inlineStr">
        <is>
          <t>تزوير الأختام السيادية أو المحررات المنسوبة لولاة الأمر أو سندات الخزينة</t>
        </is>
      </c>
      <c r="C13" s="8" t="inlineStr">
        <is>
          <t>النظام الجزائي لجرائم التزوير — م/3، م/10، م/11</t>
        </is>
      </c>
      <c r="D13" s="15" t="n">
        <v>10</v>
      </c>
      <c r="E13" s="14" t="n">
        <v>1000000</v>
      </c>
      <c r="F13" s="18" t="inlineStr">
        <is>
          <t>نعم</t>
        </is>
      </c>
      <c r="G13" s="14">
        <f>E13*0.20</f>
        <v/>
      </c>
      <c r="H13" s="14">
        <f>D13*10000</f>
        <v/>
      </c>
      <c r="I13" s="14">
        <f>IF(F13="نعم",25000,0)</f>
        <v/>
      </c>
      <c r="J13" s="14" t="n">
        <v>60000</v>
      </c>
      <c r="K13" s="16">
        <f>MAX(J13, H13+I13)</f>
        <v/>
      </c>
      <c r="L13" s="16">
        <f>MAX(J13, G13+H13+I13)</f>
        <v/>
      </c>
    </row>
    <row r="14" ht="28" customHeight="1">
      <c r="A14" s="3" t="n">
        <v>12</v>
      </c>
      <c r="B14" s="4" t="inlineStr">
        <is>
          <t>تزوير محرر رسمي من موظف عام مختص أو تزوير خاتم جهة عامة</t>
        </is>
      </c>
      <c r="C14" s="5" t="inlineStr">
        <is>
          <t>النظام الجزائي لجرائم التزوير — م/4، م/12</t>
        </is>
      </c>
      <c r="D14" s="19" t="n">
        <v>7</v>
      </c>
      <c r="E14" s="17" t="n">
        <v>700000</v>
      </c>
      <c r="F14" s="18" t="inlineStr">
        <is>
          <t>نعم</t>
        </is>
      </c>
      <c r="G14" s="17">
        <f>E14*0.20</f>
        <v/>
      </c>
      <c r="H14" s="17">
        <f>D14*10000</f>
        <v/>
      </c>
      <c r="I14" s="17">
        <f>IF(F14="نعم",25000,0)</f>
        <v/>
      </c>
      <c r="J14" s="17" t="n">
        <v>60000</v>
      </c>
      <c r="K14" s="16">
        <f>MAX(J14, H14+I14)</f>
        <v/>
      </c>
      <c r="L14" s="16">
        <f>MAX(J14, G14+H14+I14)</f>
        <v/>
      </c>
    </row>
    <row r="15" ht="28" customHeight="1">
      <c r="A15" s="6" t="n">
        <v>13</v>
      </c>
      <c r="B15" s="7" t="inlineStr">
        <is>
          <t>تزوير محرر رسمي (الصورة العادية)</t>
        </is>
      </c>
      <c r="C15" s="8" t="inlineStr">
        <is>
          <t>النظام الجزائي لجرائم التزوير — م/8</t>
        </is>
      </c>
      <c r="D15" s="15" t="n">
        <v>5</v>
      </c>
      <c r="E15" s="14" t="n">
        <v>500000</v>
      </c>
      <c r="F15" s="18" t="inlineStr">
        <is>
          <t>نعم</t>
        </is>
      </c>
      <c r="G15" s="14">
        <f>E15*0.20</f>
        <v/>
      </c>
      <c r="H15" s="14">
        <f>D15*10000</f>
        <v/>
      </c>
      <c r="I15" s="14">
        <f>IF(F15="نعم",25000,0)</f>
        <v/>
      </c>
      <c r="J15" s="14" t="n">
        <v>60000</v>
      </c>
      <c r="K15" s="16">
        <f>MAX(J15, H15+I15)</f>
        <v/>
      </c>
      <c r="L15" s="16">
        <f>MAX(J15, G15+H15+I15)</f>
        <v/>
      </c>
    </row>
    <row r="16" ht="28" customHeight="1">
      <c r="A16" s="3" t="n">
        <v>14</v>
      </c>
      <c r="B16" s="4" t="inlineStr">
        <is>
          <t>تزوير أوراق تجارية أو مالية أو مصرفية أو وثائق تأمين</t>
        </is>
      </c>
      <c r="C16" s="5" t="inlineStr">
        <is>
          <t>النظام الجزائي لجرائم التزوير — م/13</t>
        </is>
      </c>
      <c r="D16" s="19" t="n">
        <v>5</v>
      </c>
      <c r="E16" s="17" t="n">
        <v>400000</v>
      </c>
      <c r="F16" s="18" t="inlineStr">
        <is>
          <t>نعم</t>
        </is>
      </c>
      <c r="G16" s="17">
        <f>E16*0.20</f>
        <v/>
      </c>
      <c r="H16" s="17">
        <f>D16*10000</f>
        <v/>
      </c>
      <c r="I16" s="17">
        <f>IF(F16="نعم",25000,0)</f>
        <v/>
      </c>
      <c r="J16" s="17" t="n">
        <v>60000</v>
      </c>
      <c r="K16" s="16">
        <f>MAX(J16, H16+I16)</f>
        <v/>
      </c>
      <c r="L16" s="16">
        <f>MAX(J16, G16+H16+I16)</f>
        <v/>
      </c>
    </row>
    <row r="17" ht="28" customHeight="1">
      <c r="A17" s="6" t="n">
        <v>15</v>
      </c>
      <c r="B17" s="7" t="inlineStr">
        <is>
          <t>تزوير محرر عرفي</t>
        </is>
      </c>
      <c r="C17" s="8" t="inlineStr">
        <is>
          <t>النظام الجزائي لجرائم التزوير — م/9</t>
        </is>
      </c>
      <c r="D17" s="15" t="n">
        <v>3</v>
      </c>
      <c r="E17" s="14" t="n">
        <v>300000</v>
      </c>
      <c r="F17" s="15" t="inlineStr">
        <is>
          <t>لا</t>
        </is>
      </c>
      <c r="G17" s="14">
        <f>E17*0.20</f>
        <v/>
      </c>
      <c r="H17" s="14">
        <f>D17*10000</f>
        <v/>
      </c>
      <c r="I17" s="14">
        <f>IF(F17="نعم",25000,0)</f>
        <v/>
      </c>
      <c r="J17" s="14" t="n">
        <v>45000</v>
      </c>
      <c r="K17" s="16">
        <f>MAX(J17, H17+I17)</f>
        <v/>
      </c>
      <c r="L17" s="16">
        <f>MAX(J17, G17+H17+I17)</f>
        <v/>
      </c>
    </row>
    <row r="18" ht="28" customHeight="1">
      <c r="A18" s="3" t="n">
        <v>16</v>
      </c>
      <c r="B18" s="4" t="inlineStr">
        <is>
          <t>تزوير تقرير أو شهادة طبية</t>
        </is>
      </c>
      <c r="C18" s="5" t="inlineStr">
        <is>
          <t>النظام الجزائي لجرائم التزوير — م/14</t>
        </is>
      </c>
      <c r="D18" s="19" t="n">
        <v>1</v>
      </c>
      <c r="E18" s="17" t="n">
        <v>100000</v>
      </c>
      <c r="F18" s="19" t="inlineStr">
        <is>
          <t>لا</t>
        </is>
      </c>
      <c r="G18" s="17">
        <f>E18*0.20</f>
        <v/>
      </c>
      <c r="H18" s="17">
        <f>D18*10000</f>
        <v/>
      </c>
      <c r="I18" s="17">
        <f>IF(F18="نعم",25000,0)</f>
        <v/>
      </c>
      <c r="J18" s="17" t="n">
        <v>30000</v>
      </c>
      <c r="K18" s="16">
        <f>MAX(J18, H18+I18)</f>
        <v/>
      </c>
      <c r="L18" s="16">
        <f>MAX(J18, G18+H18+I18)</f>
        <v/>
      </c>
    </row>
    <row r="19" ht="28" customHeight="1">
      <c r="A19" s="6" t="n">
        <v>17</v>
      </c>
      <c r="B19" s="7" t="inlineStr">
        <is>
          <t>جرائم المعلوماتية (التنصت / التهديد والابتزاز / التشهير وإلحاق الضرر)</t>
        </is>
      </c>
      <c r="C19" s="8" t="inlineStr">
        <is>
          <t>نظام مكافحة جرائم المعلوماتية — م/3</t>
        </is>
      </c>
      <c r="D19" s="15" t="n">
        <v>1</v>
      </c>
      <c r="E19" s="14" t="n">
        <v>500000</v>
      </c>
      <c r="F19" s="15" t="inlineStr">
        <is>
          <t>لا</t>
        </is>
      </c>
      <c r="G19" s="14">
        <f>E19*0.20</f>
        <v/>
      </c>
      <c r="H19" s="14">
        <f>D19*10000</f>
        <v/>
      </c>
      <c r="I19" s="14">
        <f>IF(F19="نعم",25000,0)</f>
        <v/>
      </c>
      <c r="J19" s="14" t="n">
        <v>35000</v>
      </c>
      <c r="K19" s="16">
        <f>MAX(J19, H19+I19)</f>
        <v/>
      </c>
      <c r="L19" s="16">
        <f>MAX(J19, G19+H19+I19)</f>
        <v/>
      </c>
    </row>
    <row r="20" ht="28" customHeight="1">
      <c r="A20" s="3" t="n">
        <v>18</v>
      </c>
      <c r="B20" s="4" t="inlineStr">
        <is>
          <t>جرائم المعلوماتية (الاستيلاء الإلكتروني على مال/سند أو الوصول لبيانات بنكية)</t>
        </is>
      </c>
      <c r="C20" s="5" t="inlineStr">
        <is>
          <t>نظام مكافحة جرائم المعلوماتية — م/4</t>
        </is>
      </c>
      <c r="D20" s="19" t="n">
        <v>3</v>
      </c>
      <c r="E20" s="17" t="n">
        <v>2000000</v>
      </c>
      <c r="F20" s="18" t="inlineStr">
        <is>
          <t>نعم</t>
        </is>
      </c>
      <c r="G20" s="17">
        <f>E20*0.20</f>
        <v/>
      </c>
      <c r="H20" s="17">
        <f>D20*10000</f>
        <v/>
      </c>
      <c r="I20" s="17">
        <f>IF(F20="نعم",25000,0)</f>
        <v/>
      </c>
      <c r="J20" s="17" t="n">
        <v>60000</v>
      </c>
      <c r="K20" s="16">
        <f>MAX(J20, H20+I20)</f>
        <v/>
      </c>
      <c r="L20" s="16">
        <f>MAX(J20, G20+H20+I20)</f>
        <v/>
      </c>
    </row>
    <row r="21" ht="28" customHeight="1">
      <c r="A21" s="6" t="n">
        <v>19</v>
      </c>
      <c r="B21" s="7" t="inlineStr">
        <is>
          <t>جرائم المعلوماتية (تدمير/حذف/تسريب بيانات خاصة أو تعطيل الشبكة)</t>
        </is>
      </c>
      <c r="C21" s="8" t="inlineStr">
        <is>
          <t>نظام مكافحة جرائم المعلوماتية — م/5</t>
        </is>
      </c>
      <c r="D21" s="15" t="n">
        <v>4</v>
      </c>
      <c r="E21" s="14" t="n">
        <v>3000000</v>
      </c>
      <c r="F21" s="18" t="inlineStr">
        <is>
          <t>نعم</t>
        </is>
      </c>
      <c r="G21" s="14">
        <f>E21*0.20</f>
        <v/>
      </c>
      <c r="H21" s="14">
        <f>D21*10000</f>
        <v/>
      </c>
      <c r="I21" s="14">
        <f>IF(F21="نعم",25000,0)</f>
        <v/>
      </c>
      <c r="J21" s="14" t="n">
        <v>60000</v>
      </c>
      <c r="K21" s="16">
        <f>MAX(J21, H21+I21)</f>
        <v/>
      </c>
      <c r="L21" s="16">
        <f>MAX(J21, G21+H21+I21)</f>
        <v/>
      </c>
    </row>
    <row r="22" ht="28" customHeight="1">
      <c r="A22" s="3" t="n">
        <v>20</v>
      </c>
      <c r="B22" s="4" t="inlineStr">
        <is>
          <t>جرائم المعلوماتية (المساس بالنظام العام أو الآداب أو حرمة الحياة الخاصة)</t>
        </is>
      </c>
      <c r="C22" s="5" t="inlineStr">
        <is>
          <t>نظام مكافحة جرائم المعلوماتية — م/6</t>
        </is>
      </c>
      <c r="D22" s="19" t="n">
        <v>5</v>
      </c>
      <c r="E22" s="17" t="n">
        <v>3000000</v>
      </c>
      <c r="F22" s="18" t="inlineStr">
        <is>
          <t>نعم</t>
        </is>
      </c>
      <c r="G22" s="17">
        <f>E22*0.20</f>
        <v/>
      </c>
      <c r="H22" s="17">
        <f>D22*10000</f>
        <v/>
      </c>
      <c r="I22" s="17">
        <f>IF(F22="نعم",25000,0)</f>
        <v/>
      </c>
      <c r="J22" s="17" t="n">
        <v>60000</v>
      </c>
      <c r="K22" s="16">
        <f>MAX(J22, H22+I22)</f>
        <v/>
      </c>
      <c r="L22" s="16">
        <f>MAX(J22, G22+H22+I22)</f>
        <v/>
      </c>
    </row>
    <row r="23" ht="28" customHeight="1">
      <c r="A23" s="6" t="n">
        <v>21</v>
      </c>
      <c r="B23" s="7" t="inlineStr">
        <is>
          <t>جرائم المعلوماتية الإرهابية / التجسس على بيانات سرية سيادية</t>
        </is>
      </c>
      <c r="C23" s="8" t="inlineStr">
        <is>
          <t>نظام مكافحة جرائم المعلوماتية — م/7</t>
        </is>
      </c>
      <c r="D23" s="15" t="n">
        <v>10</v>
      </c>
      <c r="E23" s="14" t="n">
        <v>5000000</v>
      </c>
      <c r="F23" s="18" t="inlineStr">
        <is>
          <t>نعم</t>
        </is>
      </c>
      <c r="G23" s="14">
        <f>E23*0.20</f>
        <v/>
      </c>
      <c r="H23" s="14">
        <f>D23*10000</f>
        <v/>
      </c>
      <c r="I23" s="14">
        <f>IF(F23="نعم",25000,0)</f>
        <v/>
      </c>
      <c r="J23" s="14" t="n">
        <v>80000</v>
      </c>
      <c r="K23" s="16">
        <f>MAX(J23, H23+I23)</f>
        <v/>
      </c>
      <c r="L23" s="16">
        <f>MAX(J23, G23+H23+I23)</f>
        <v/>
      </c>
    </row>
    <row r="24" ht="28" customHeight="1">
      <c r="A24" s="3" t="n">
        <v>22</v>
      </c>
      <c r="B24" s="4" t="inlineStr">
        <is>
          <t>إفشاء أو نشر البيانات الشخصية الحساسة بقصد الإضرار أو المنفعة</t>
        </is>
      </c>
      <c r="C24" s="5" t="inlineStr">
        <is>
          <t>نظام حماية البيانات الشخصية — م/35 (معدلة بـ م/148)</t>
        </is>
      </c>
      <c r="D24" s="19" t="n">
        <v>2</v>
      </c>
      <c r="E24" s="17" t="n">
        <v>3000000</v>
      </c>
      <c r="F24" s="19" t="inlineStr">
        <is>
          <t>لا</t>
        </is>
      </c>
      <c r="G24" s="17">
        <f>E24*0.20</f>
        <v/>
      </c>
      <c r="H24" s="17">
        <f>D24*10000</f>
        <v/>
      </c>
      <c r="I24" s="17">
        <f>IF(F24="نعم",25000,0)</f>
        <v/>
      </c>
      <c r="J24" s="17" t="n">
        <v>50000</v>
      </c>
      <c r="K24" s="16">
        <f>MAX(J24, H24+I24)</f>
        <v/>
      </c>
      <c r="L24" s="16">
        <f>MAX(J24, G24+H24+I24)</f>
        <v/>
      </c>
    </row>
    <row r="25" ht="28" customHeight="1">
      <c r="A25" s="6" t="n">
        <v>23</v>
      </c>
      <c r="B25" s="7" t="inlineStr">
        <is>
          <t>إصدار شيك بدون مقابل وفاء (شيك بدون رصيد) أو استرداد المقابل بسوء نية</t>
        </is>
      </c>
      <c r="C25" s="8" t="inlineStr">
        <is>
          <t>نظام الأوراق التجارية — م/118</t>
        </is>
      </c>
      <c r="D25" s="15" t="n">
        <v>3</v>
      </c>
      <c r="E25" s="14" t="n">
        <v>50000</v>
      </c>
      <c r="F25" s="18" t="inlineStr">
        <is>
          <t>نعم</t>
        </is>
      </c>
      <c r="G25" s="14">
        <f>E25*0.20</f>
        <v/>
      </c>
      <c r="H25" s="14">
        <f>D25*10000</f>
        <v/>
      </c>
      <c r="I25" s="14">
        <f>IF(F25="نعم",25000,0)</f>
        <v/>
      </c>
      <c r="J25" s="14" t="n">
        <v>45000</v>
      </c>
      <c r="K25" s="16">
        <f>MAX(J25, H25+I25)</f>
        <v/>
      </c>
      <c r="L25" s="16">
        <f>MAX(J25, G25+H25+I25)</f>
        <v/>
      </c>
    </row>
    <row r="26" ht="28" customHeight="1">
      <c r="A26" s="3" t="n">
        <v>24</v>
      </c>
      <c r="B26" s="4" t="inlineStr">
        <is>
          <t>جريمة التحرش (الصورة البسيطة)</t>
        </is>
      </c>
      <c r="C26" s="5" t="inlineStr">
        <is>
          <t>نظام مكافحة جريمة التحرش — م/6 ف/1</t>
        </is>
      </c>
      <c r="D26" s="19" t="n">
        <v>2</v>
      </c>
      <c r="E26" s="17" t="n">
        <v>100000</v>
      </c>
      <c r="F26" s="19" t="inlineStr">
        <is>
          <t>لا</t>
        </is>
      </c>
      <c r="G26" s="17">
        <f>E26*0.20</f>
        <v/>
      </c>
      <c r="H26" s="17">
        <f>D26*10000</f>
        <v/>
      </c>
      <c r="I26" s="17">
        <f>IF(F26="نعم",25000,0)</f>
        <v/>
      </c>
      <c r="J26" s="17" t="n">
        <v>35000</v>
      </c>
      <c r="K26" s="16">
        <f>MAX(J26, H26+I26)</f>
        <v/>
      </c>
      <c r="L26" s="16">
        <f>MAX(J26, G26+H26+I26)</f>
        <v/>
      </c>
    </row>
    <row r="27" ht="28" customHeight="1">
      <c r="A27" s="6" t="n">
        <v>25</v>
      </c>
      <c r="B27" s="7" t="inlineStr">
        <is>
          <t>جريمة التحرش المشددة (عود / ضد طفل أو ذي إعاقة / سلطة وظيفية)</t>
        </is>
      </c>
      <c r="C27" s="8" t="inlineStr">
        <is>
          <t>نظام مكافحة جريمة التحرش — م/6 ف/2</t>
        </is>
      </c>
      <c r="D27" s="15" t="n">
        <v>5</v>
      </c>
      <c r="E27" s="14" t="n">
        <v>300000</v>
      </c>
      <c r="F27" s="18" t="inlineStr">
        <is>
          <t>نعم</t>
        </is>
      </c>
      <c r="G27" s="14">
        <f>E27*0.20</f>
        <v/>
      </c>
      <c r="H27" s="14">
        <f>D27*10000</f>
        <v/>
      </c>
      <c r="I27" s="14">
        <f>IF(F27="نعم",25000,0)</f>
        <v/>
      </c>
      <c r="J27" s="14" t="n">
        <v>60000</v>
      </c>
      <c r="K27" s="16">
        <f>MAX(J27, H27+I27)</f>
        <v/>
      </c>
      <c r="L27" s="16">
        <f>MAX(J27, G27+H27+I27)</f>
        <v/>
      </c>
    </row>
    <row r="28" ht="28" customHeight="1">
      <c r="A28" s="3" t="n">
        <v>26</v>
      </c>
      <c r="B28" s="4" t="inlineStr">
        <is>
          <t>جرائم الإيذاء الأسري أو الجسدي البسيط</t>
        </is>
      </c>
      <c r="C28" s="5" t="inlineStr">
        <is>
          <t>نظام الحماية من الإيذاء — م/13</t>
        </is>
      </c>
      <c r="D28" s="19" t="n">
        <v>1</v>
      </c>
      <c r="E28" s="17" t="n">
        <v>50000</v>
      </c>
      <c r="F28" s="19" t="inlineStr">
        <is>
          <t>لا</t>
        </is>
      </c>
      <c r="G28" s="17">
        <f>E28*0.20</f>
        <v/>
      </c>
      <c r="H28" s="17">
        <f>D28*10000</f>
        <v/>
      </c>
      <c r="I28" s="17">
        <f>IF(F28="نعم",25000,0)</f>
        <v/>
      </c>
      <c r="J28" s="17" t="n">
        <v>30000</v>
      </c>
      <c r="K28" s="16">
        <f>MAX(J28, H28+I28)</f>
        <v/>
      </c>
      <c r="L28" s="16">
        <f>MAX(J28, G28+H28+I28)</f>
        <v/>
      </c>
    </row>
    <row r="29" ht="28" customHeight="1">
      <c r="A29" s="6" t="n">
        <v>27</v>
      </c>
      <c r="B29" s="7" t="inlineStr">
        <is>
          <t>المخدرات — الترويج أو البيع أو الحيازة بقصد الترويج</t>
        </is>
      </c>
      <c r="C29" s="8" t="inlineStr">
        <is>
          <t>نظام مكافحة المخدرات — م/38</t>
        </is>
      </c>
      <c r="D29" s="15" t="n">
        <v>15</v>
      </c>
      <c r="E29" s="14" t="n">
        <v>50000</v>
      </c>
      <c r="F29" s="18" t="inlineStr">
        <is>
          <t>نعم</t>
        </is>
      </c>
      <c r="G29" s="14">
        <f>E29*0.20</f>
        <v/>
      </c>
      <c r="H29" s="14">
        <f>D29*10000</f>
        <v/>
      </c>
      <c r="I29" s="14">
        <f>IF(F29="نعم",25000,0)</f>
        <v/>
      </c>
      <c r="J29" s="14" t="n">
        <v>60000</v>
      </c>
      <c r="K29" s="16">
        <f>MAX(J29, H29+I29)</f>
        <v/>
      </c>
      <c r="L29" s="16">
        <f>MAX(J29, G29+H29+I29)</f>
        <v/>
      </c>
    </row>
    <row r="30" ht="28" customHeight="1">
      <c r="A30" s="3" t="n">
        <v>28</v>
      </c>
      <c r="B30" s="4" t="inlineStr">
        <is>
          <t>المخدرات — جميع الأوصاف الجرمية المتصلة بمادة الشبو (الميثامفيتامين) ولو للتعاطي</t>
        </is>
      </c>
      <c r="C30" s="5" t="inlineStr">
        <is>
          <t>نظام مكافحة المخدرات + قرار النائب العام رقم (110) لعام 1446هـ</t>
        </is>
      </c>
      <c r="D30" s="19" t="n">
        <v>5</v>
      </c>
      <c r="E30" s="17" t="n">
        <v>30000</v>
      </c>
      <c r="F30" s="18" t="inlineStr">
        <is>
          <t>نعم</t>
        </is>
      </c>
      <c r="G30" s="17">
        <f>E30*0.20</f>
        <v/>
      </c>
      <c r="H30" s="17">
        <f>D30*10000</f>
        <v/>
      </c>
      <c r="I30" s="17">
        <f>IF(F30="نعم",25000,0)</f>
        <v/>
      </c>
      <c r="J30" s="17" t="n">
        <v>60000</v>
      </c>
      <c r="K30" s="16">
        <f>MAX(J30, H30+I30)</f>
        <v/>
      </c>
      <c r="L30" s="16">
        <f>MAX(J30, G30+H30+I30)</f>
        <v/>
      </c>
    </row>
    <row r="31" ht="28" customHeight="1">
      <c r="A31" s="6" t="n">
        <v>29</v>
      </c>
      <c r="B31" s="7" t="inlineStr">
        <is>
          <t>المخدرات — الحيازة المجردة بقصد التعاطي أو الاستعمال الشخصي (غير الشبو)</t>
        </is>
      </c>
      <c r="C31" s="8" t="inlineStr">
        <is>
          <t>نظام مكافحة المخدرات — م/41</t>
        </is>
      </c>
      <c r="D31" s="15" t="n">
        <v>2</v>
      </c>
      <c r="E31" s="14" t="n">
        <v>10000</v>
      </c>
      <c r="F31" s="15" t="inlineStr">
        <is>
          <t>لا</t>
        </is>
      </c>
      <c r="G31" s="14">
        <f>E31*0.20</f>
        <v/>
      </c>
      <c r="H31" s="14">
        <f>D31*10000</f>
        <v/>
      </c>
      <c r="I31" s="14">
        <f>IF(F31="نعم",25000,0)</f>
        <v/>
      </c>
      <c r="J31" s="14" t="n">
        <v>30000</v>
      </c>
      <c r="K31" s="16">
        <f>MAX(J31, H31+I31)</f>
        <v/>
      </c>
      <c r="L31" s="16">
        <f>MAX(J31, G31+H31+I31)</f>
        <v/>
      </c>
    </row>
    <row r="32" ht="28" customHeight="1">
      <c r="A32" s="3" t="n">
        <v>30</v>
      </c>
      <c r="B32" s="4" t="inlineStr">
        <is>
          <t>حيازة سلاح حربي أو ذخيرته أو بيعه بدون ترخيص</t>
        </is>
      </c>
      <c r="C32" s="5" t="inlineStr">
        <is>
          <t>نظام الأسلحة والذخائر — م/36</t>
        </is>
      </c>
      <c r="D32" s="19" t="n">
        <v>15</v>
      </c>
      <c r="E32" s="17" t="n">
        <v>150000</v>
      </c>
      <c r="F32" s="18" t="inlineStr">
        <is>
          <t>نعم</t>
        </is>
      </c>
      <c r="G32" s="17">
        <f>E32*0.20</f>
        <v/>
      </c>
      <c r="H32" s="17">
        <f>D32*10000</f>
        <v/>
      </c>
      <c r="I32" s="17">
        <f>IF(F32="نعم",25000,0)</f>
        <v/>
      </c>
      <c r="J32" s="17" t="n">
        <v>60000</v>
      </c>
      <c r="K32" s="16">
        <f>MAX(J32, H32+I32)</f>
        <v/>
      </c>
      <c r="L32" s="16">
        <f>MAX(J32, G32+H32+I32)</f>
        <v/>
      </c>
    </row>
    <row r="33" ht="28" customHeight="1">
      <c r="A33" s="6" t="n">
        <v>31</v>
      </c>
      <c r="B33" s="7" t="inlineStr">
        <is>
          <t>شراء أو حيازة سلاح ناري فردي بدون ترخيص</t>
        </is>
      </c>
      <c r="C33" s="8" t="inlineStr">
        <is>
          <t>نظام الأسلحة والذخائر — م/39 وم/40</t>
        </is>
      </c>
      <c r="D33" s="15" t="n">
        <v>2</v>
      </c>
      <c r="E33" s="14" t="n">
        <v>7000</v>
      </c>
      <c r="F33" s="15" t="inlineStr">
        <is>
          <t>لا</t>
        </is>
      </c>
      <c r="G33" s="14">
        <f>E33*0.20</f>
        <v/>
      </c>
      <c r="H33" s="14">
        <f>D33*10000</f>
        <v/>
      </c>
      <c r="I33" s="14">
        <f>IF(F33="نعم",25000,0)</f>
        <v/>
      </c>
      <c r="J33" s="14" t="n">
        <v>30000</v>
      </c>
      <c r="K33" s="16">
        <f>MAX(J33, H33+I33)</f>
        <v/>
      </c>
      <c r="L33" s="16">
        <f>MAX(J33, G33+H33+I33)</f>
        <v/>
      </c>
    </row>
    <row r="34" ht="28" customHeight="1">
      <c r="A34" s="3" t="n">
        <v>32</v>
      </c>
      <c r="B34" s="4" t="inlineStr">
        <is>
          <t>جرائم القتل العمد أو شبه العمد أو الحدود المتلفة (قصاص / دية / تعزير بليغ)</t>
        </is>
      </c>
      <c r="C34" s="5" t="inlineStr">
        <is>
          <t>الشريعة الإسلامية + نظام الإجراءات الجزائية م/112</t>
        </is>
      </c>
      <c r="D34" s="19" t="n">
        <v>25</v>
      </c>
      <c r="E34" s="17" t="n">
        <v>0</v>
      </c>
      <c r="F34" s="18" t="inlineStr">
        <is>
          <t>نعم</t>
        </is>
      </c>
      <c r="G34" s="17">
        <f>E34*0.20</f>
        <v/>
      </c>
      <c r="H34" s="17">
        <f>D34*10000</f>
        <v/>
      </c>
      <c r="I34" s="17">
        <f>IF(F34="نعم",25000,0)</f>
        <v/>
      </c>
      <c r="J34" s="17" t="n">
        <v>150000</v>
      </c>
      <c r="K34" s="16">
        <f>MAX(J34, H34+I34)</f>
        <v/>
      </c>
      <c r="L34" s="16">
        <f>MAX(J34, G34+H34+I34)</f>
        <v/>
      </c>
    </row>
    <row r="35" ht="28" customHeight="1">
      <c r="A35" s="6" t="n">
        <v>33</v>
      </c>
      <c r="B35" s="7" t="inlineStr">
        <is>
          <t>الاعتداء عمداً على ما دون النفس (إصابة شفاؤها &gt; 21 يوماً أو زوال منفعة) أو انتهاك حرمة مسكن</t>
        </is>
      </c>
      <c r="C35" s="8" t="inlineStr">
        <is>
          <t>قرار النائب العام م/112 إجراءات جزائية (البنود 9، 11، 12)</t>
        </is>
      </c>
      <c r="D35" s="15" t="n">
        <v>5</v>
      </c>
      <c r="E35" s="14" t="n">
        <v>0</v>
      </c>
      <c r="F35" s="18" t="inlineStr">
        <is>
          <t>نعم</t>
        </is>
      </c>
      <c r="G35" s="14">
        <f>E35*0.20</f>
        <v/>
      </c>
      <c r="H35" s="14">
        <f>D35*10000</f>
        <v/>
      </c>
      <c r="I35" s="14">
        <f>IF(F35="نعم",25000,0)</f>
        <v/>
      </c>
      <c r="J35" s="14" t="n">
        <v>60000</v>
      </c>
      <c r="K35" s="16">
        <f>MAX(J35, H35+I35)</f>
        <v/>
      </c>
      <c r="L35" s="16">
        <f>MAX(J35, G35+H35+I35)</f>
        <v/>
      </c>
    </row>
  </sheetData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rightToLeft="1" workbookViewId="0">
      <selection activeCell="A1" sqref="A1"/>
    </sheetView>
  </sheetViews>
  <sheetFormatPr baseColWidth="8" defaultRowHeight="15"/>
  <cols>
    <col width="10" customWidth="1" min="1" max="1"/>
    <col width="68" customWidth="1" min="2" max="2"/>
    <col width="42" customWidth="1" min="3" max="3"/>
  </cols>
  <sheetData>
    <row r="1" ht="32" customHeight="1">
      <c r="A1" s="1" t="inlineStr">
        <is>
          <t>القائمة المرجعية الكاملة للجرائم الكبيرة الموجبة للتوقيف (قرار النائب العام رقم 1 لعام 1442هـ شاملاً التعديل الأخير رقم 110 وتاريخ 1446/09/01هـ)</t>
        </is>
      </c>
    </row>
    <row r="2" ht="26" customHeight="1">
      <c r="A2" s="2" t="inlineStr">
        <is>
          <t>البند</t>
        </is>
      </c>
      <c r="B2" s="2" t="inlineStr">
        <is>
          <t>بيان الجريمة الكبيرة الموجبة للتوقيف</t>
        </is>
      </c>
      <c r="C2" s="2" t="inlineStr">
        <is>
          <t>شرط التوقيف / أثر التنازل أو السداد</t>
        </is>
      </c>
    </row>
    <row r="3" ht="24" customHeight="1">
      <c r="A3" s="6" t="n">
        <v>1</v>
      </c>
      <c r="B3" s="8" t="inlineStr">
        <is>
          <t>جرائم الحدود المعاقب عليها بالقتل أو القطع.</t>
        </is>
      </c>
      <c r="C3" s="8" t="inlineStr">
        <is>
          <t>مطلقة — لا تسقط بالتنازل</t>
        </is>
      </c>
    </row>
    <row r="4" ht="24" customHeight="1">
      <c r="A4" s="3" t="n">
        <v>2</v>
      </c>
      <c r="B4" s="5" t="inlineStr">
        <is>
          <t>جرائم القتل العمد، أو شبه العمد.</t>
        </is>
      </c>
      <c r="C4" s="5" t="inlineStr">
        <is>
          <t>موجبة للتوقيف وجوباً</t>
        </is>
      </c>
    </row>
    <row r="5" ht="24" customHeight="1">
      <c r="A5" s="6" t="n">
        <v>3</v>
      </c>
      <c r="B5" s="8" t="inlineStr">
        <is>
          <t>الجرائم المخلة بالأمن الوطني.</t>
        </is>
      </c>
      <c r="C5" s="8" t="inlineStr">
        <is>
          <t>موجبة للتوقيف وجوباً</t>
        </is>
      </c>
    </row>
    <row r="6" ht="24" customHeight="1">
      <c r="A6" s="3" t="n">
        <v>4</v>
      </c>
      <c r="B6" s="5" t="inlineStr">
        <is>
          <t>الجرائم المعاقب عليها نظاماً بالسجن مدة تزيد على (ثلاث سنوات) في حدها الأعلى.</t>
        </is>
      </c>
      <c r="C6" s="5" t="inlineStr">
        <is>
          <t>ضابط عام حاكم لكافة الأنظمة الجزائية</t>
        </is>
      </c>
    </row>
    <row r="7" ht="24" customHeight="1">
      <c r="A7" s="6" t="n">
        <v>5</v>
      </c>
      <c r="B7" s="8" t="inlineStr">
        <is>
          <t>كل جريمة ورد بشأنها نص خاص في النظام بأنها من الجرائم الكبيرة الموجبة للتوقيف.</t>
        </is>
      </c>
      <c r="C7" s="8" t="inlineStr">
        <is>
          <t>بنص النظام الخاص</t>
        </is>
      </c>
    </row>
    <row r="8" ht="24" customHeight="1">
      <c r="A8" s="3" t="n">
        <v>6</v>
      </c>
      <c r="B8" s="5" t="inlineStr">
        <is>
          <t>الأفعال المنصوص عليها في المادة (118) من نظام الأوراق التجارية (الشيك بدون رصيد).</t>
        </is>
      </c>
      <c r="C8" s="5" t="inlineStr">
        <is>
          <t>ما لم يقم الساحب بسداد قيمته أو التصالح أو التنازل</t>
        </is>
      </c>
    </row>
    <row r="9" ht="24" customHeight="1">
      <c r="A9" s="6" t="n">
        <v>7</v>
      </c>
      <c r="B9" s="8" t="inlineStr">
        <is>
          <t>اختلاس الأموال العامة أو أموال الشركات المساهمة أو البنوك والمصارف.</t>
        </is>
      </c>
      <c r="C9" s="8" t="inlineStr">
        <is>
          <t>ما لم يُرد كامل المبلغ المختلس</t>
        </is>
      </c>
    </row>
    <row r="10" ht="24" customHeight="1">
      <c r="A10" s="3" t="n">
        <v>8</v>
      </c>
      <c r="B10" s="5" t="inlineStr">
        <is>
          <t>قضايا الاحتيال المالي بما يزيد مجموع الأموال عن (20,000) عشرين ألف ريال.</t>
        </is>
      </c>
      <c r="C10" s="5" t="inlineStr">
        <is>
          <t>ما لم ينتهِ الحق الخاص بالسداد أو التنازل</t>
        </is>
      </c>
    </row>
    <row r="11" ht="24" customHeight="1">
      <c r="A11" s="6" t="n">
        <v>9</v>
      </c>
      <c r="B11" s="8" t="inlineStr">
        <is>
          <t>الاعتداء عمداً على ما دون النفس متى نتج عنه زوال عضو أو تعطيل منفعة أو إصابة تزيد مدة شفائها على (21) يوماً.</t>
        </is>
      </c>
      <c r="C11" s="8" t="inlineStr">
        <is>
          <t>ما لم يتنازل صاحب الحق الخاص</t>
        </is>
      </c>
    </row>
    <row r="12" ht="24" customHeight="1">
      <c r="A12" s="3" t="n">
        <v>10</v>
      </c>
      <c r="B12" s="5" t="inlineStr">
        <is>
          <t>الاعتداء عمداً على الأموال أو الممتلكات العامة أو الخاصة بإتلاف يزيد على (20,000) عشرين ألف ريال.</t>
        </is>
      </c>
      <c r="C12" s="5" t="inlineStr">
        <is>
          <t>ما لم تُسدد قيمة التالف أو يتنازل صاحب الحق الخاص</t>
        </is>
      </c>
    </row>
    <row r="13" ht="24" customHeight="1">
      <c r="A13" s="6" t="n">
        <v>11</v>
      </c>
      <c r="B13" s="8" t="inlineStr">
        <is>
          <t>الاعتداء على أحد الوالدين بالضرب.</t>
        </is>
      </c>
      <c r="C13" s="8" t="inlineStr">
        <is>
          <t>ما لم يتنازل صاحب الحق الخاص</t>
        </is>
      </c>
    </row>
    <row r="14" ht="24" customHeight="1">
      <c r="A14" s="3" t="n">
        <v>12</v>
      </c>
      <c r="B14" s="5" t="inlineStr">
        <is>
          <t>انتهاك حرمة المساكن بالدخول فيها بقصد الاعتداء على النفس أو العرض أو المال.</t>
        </is>
      </c>
      <c r="C14" s="5" t="inlineStr">
        <is>
          <t>ما لم يتنازل صاحب الحق الخاص</t>
        </is>
      </c>
    </row>
    <row r="15" ht="24" customHeight="1">
      <c r="A15" s="6" t="n">
        <v>13</v>
      </c>
      <c r="B15" s="8" t="inlineStr">
        <is>
          <t>السرقة غير الحدية التي ترتكب من تشكيل عصابي (فأكثر).</t>
        </is>
      </c>
      <c r="C15" s="8" t="inlineStr">
        <is>
          <t>موجبة للتوقيف</t>
        </is>
      </c>
    </row>
    <row r="16" ht="24" customHeight="1">
      <c r="A16" s="3" t="n">
        <v>14</v>
      </c>
      <c r="B16" s="5" t="inlineStr">
        <is>
          <t>نهب الأموال (أخذ المال علانيةً بالقوة).</t>
        </is>
      </c>
      <c r="C16" s="5" t="inlineStr">
        <is>
          <t>ما لم يتنازل صاحب الحق الخاص</t>
        </is>
      </c>
    </row>
    <row r="17" ht="24" customHeight="1">
      <c r="A17" s="6" t="n">
        <v>15</v>
      </c>
      <c r="B17" s="8" t="inlineStr">
        <is>
          <t>سرقة السيارات.</t>
        </is>
      </c>
      <c r="C17" s="8" t="inlineStr">
        <is>
          <t>ما لم يتنازل صاحب الحق الخاص</t>
        </is>
      </c>
    </row>
    <row r="18" ht="24" customHeight="1">
      <c r="A18" s="3" t="n">
        <v>16</v>
      </c>
      <c r="B18" s="5" t="inlineStr">
        <is>
          <t>القوادة، أو إعداد أماكن للدعارة.</t>
        </is>
      </c>
      <c r="C18" s="5" t="inlineStr">
        <is>
          <t>موجبة للتوقيف</t>
        </is>
      </c>
    </row>
    <row r="19" ht="24" customHeight="1">
      <c r="A19" s="6" t="n">
        <v>17</v>
      </c>
      <c r="B19" s="8" t="inlineStr">
        <is>
          <t>بيع المسكرات أو صنعها أو تهريبها أو حيازتها بقصد الترويج والاتجار.</t>
        </is>
      </c>
      <c r="C19" s="8" t="inlineStr">
        <is>
          <t>موجبة للتوقيف</t>
        </is>
      </c>
    </row>
    <row r="20" ht="24" customHeight="1">
      <c r="A20" s="3" t="n">
        <v>18</v>
      </c>
      <c r="B20" s="5" t="inlineStr">
        <is>
          <t>تهريب المخدرات أو المؤثرات العقلية أو جلبها أو تلقيها أو زراعتها أو ترويجها (م/37 وم/38 مخدرات).</t>
        </is>
      </c>
      <c r="C20" s="5" t="inlineStr">
        <is>
          <t>موجبة للتوقيف (سجن &gt; 3 سنوات / قتل تعزيراً)</t>
        </is>
      </c>
    </row>
    <row r="21" ht="24" customHeight="1">
      <c r="A21" s="6" t="n">
        <v>19</v>
      </c>
      <c r="B21" s="8" t="inlineStr">
        <is>
          <t>حوادث السير في حال تعاطي المسكر أو المخدر، أو التفحيط، أو عكس السير، أو تجاوز الإشارة الحمراء إذا نتج عنها وفاة أو إصابة &gt; 21 يوماً.</t>
        </is>
      </c>
      <c r="C21" s="8" t="inlineStr">
        <is>
          <t>وفق نظام المرور ولائحته</t>
        </is>
      </c>
    </row>
    <row r="22" ht="24" customHeight="1">
      <c r="A22" s="3" t="n">
        <v>20</v>
      </c>
      <c r="B22" s="5" t="inlineStr">
        <is>
          <t>الاعتداء عمداً على رجل الأمن أثناء مباشرته مهام وظيفته أو إتلاف مركبته الرسمية.</t>
        </is>
      </c>
      <c r="C22" s="5" t="inlineStr">
        <is>
          <t>موجبة للتوقيف</t>
        </is>
      </c>
    </row>
    <row r="23" ht="24" customHeight="1">
      <c r="A23" s="6" t="n">
        <v>21</v>
      </c>
      <c r="B23" s="8" t="inlineStr">
        <is>
          <t>إطلاق النار من سلاح ناري في الأماكن العامة أو المناسبات أو التهديد بالسلاح الناري.</t>
        </is>
      </c>
      <c r="C23" s="8" t="inlineStr">
        <is>
          <t>موجبة للتوقيف</t>
        </is>
      </c>
    </row>
    <row r="24" ht="24" customHeight="1">
      <c r="A24" s="3" t="n">
        <v>22</v>
      </c>
      <c r="B24" s="5" t="inlineStr">
        <is>
          <t>جرائم الابتزاز المقترنة بالتهديد بفضح العرض أو التشكيل العصابي أو انتحال صفة رجل السلطة العامة.</t>
        </is>
      </c>
      <c r="C24" s="5" t="inlineStr">
        <is>
          <t>موجبة للتوقيف</t>
        </is>
      </c>
    </row>
    <row r="25" ht="24" customHeight="1">
      <c r="A25" s="6" t="n">
        <v>23</v>
      </c>
      <c r="B25" s="8" t="inlineStr">
        <is>
          <t>جرائم الاتجار بالأشخاص، والتحرش المشدد (ضد طفل أو ذي إعاقة أو ممن له سلطة - سجن 5 سنوات).</t>
        </is>
      </c>
      <c r="C25" s="8" t="inlineStr">
        <is>
          <t>موجبة للتوقيف</t>
        </is>
      </c>
    </row>
    <row r="26" ht="24" customHeight="1">
      <c r="A26" s="3" t="n">
        <v>24</v>
      </c>
      <c r="B26" s="5" t="inlineStr">
        <is>
          <t>جرائم التزوير في المحررات الرسمية والأختام والأوراق المصرفية (سجن 5 إلى 10 سنوات) والرشوة.</t>
        </is>
      </c>
      <c r="C26" s="5" t="inlineStr">
        <is>
          <t>موجبة للتوقيف</t>
        </is>
      </c>
    </row>
    <row r="27" ht="24" customHeight="1">
      <c r="A27" s="6" t="n">
        <v>25</v>
      </c>
      <c r="B27" s="8" t="inlineStr">
        <is>
          <t>تسهيل دخول المتسللين للمملكة أو نقلهم أو إيوائهم (الأمر الملكي أ/406 لعام 1442هـ).</t>
        </is>
      </c>
      <c r="C27" s="8" t="inlineStr">
        <is>
          <t>موجبة للتوقيف بنص الأمر الملكي</t>
        </is>
      </c>
    </row>
    <row r="28" ht="24" customHeight="1">
      <c r="A28" s="3" t="n">
        <v>26</v>
      </c>
      <c r="B28" s="5" t="inlineStr">
        <is>
          <t>جميع الأوصاف الجرمية المتصلة بمادة الميثامفيتامين (الشبو) بما فيها التعاطي والحيازة الشخصية.</t>
        </is>
      </c>
      <c r="C28" s="5" t="inlineStr">
        <is>
          <t>أُضيفت بقرار النائب العام رقم (110) وتاريخ 1446/09/01هـ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4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48" customWidth="1" min="2" max="2"/>
    <col width="16" customWidth="1" min="3" max="3"/>
    <col width="34" customWidth="1" min="4" max="4"/>
    <col width="22" customWidth="1" min="5" max="5"/>
    <col width="44" customWidth="1" min="6" max="6"/>
  </cols>
  <sheetData>
    <row r="1" ht="32" customHeight="1">
      <c r="A1" s="1" t="inlineStr">
        <is>
          <t>مصفوفة أوزان المحاكم والحد الأدنى للأتعاب + القضايا المالية (20%) + القضايا غير المالية والاستشارات والعقود</t>
        </is>
      </c>
    </row>
    <row r="2" ht="26" customHeight="1">
      <c r="A2" s="2" t="inlineStr">
        <is>
          <t>المحكمة / الجهة القضائية المختصة</t>
        </is>
      </c>
      <c r="B2" s="2" t="inlineStr">
        <is>
          <t>الوزن القضائي</t>
        </is>
      </c>
      <c r="C2" s="2" t="inlineStr">
        <is>
          <t>الحد الأدنى (درجة أولى)</t>
        </is>
      </c>
      <c r="D2" s="2" t="inlineStr">
        <is>
          <t>الحد الأدنى (درجتان: ابتدائي + استئناف)</t>
        </is>
      </c>
      <c r="E2" s="2" t="inlineStr">
        <is>
          <t>الحد الأدنى (المحكمة العليا / النقض)</t>
        </is>
      </c>
      <c r="F2" s="2" t="inlineStr">
        <is>
          <t>نسبة القضايا المالية</t>
        </is>
      </c>
    </row>
    <row r="3" ht="24" customHeight="1">
      <c r="A3" s="7" t="inlineStr">
        <is>
          <t>محاكم الأحوال الشخصية (غير التركات المتنازع عليها) / الإنهاءات</t>
        </is>
      </c>
      <c r="B3" s="6" t="n">
        <v>1</v>
      </c>
      <c r="C3" s="14" t="n">
        <v>15000</v>
      </c>
      <c r="D3" s="14" t="n">
        <v>20000</v>
      </c>
      <c r="E3" s="14" t="n">
        <v>30000</v>
      </c>
      <c r="F3" s="15" t="inlineStr">
        <is>
          <t>20%</t>
        </is>
      </c>
    </row>
    <row r="4" ht="24" customHeight="1">
      <c r="A4" s="4" t="inlineStr">
        <is>
          <t>محاكم التنفيذ (تنفيذ مباشر لسند تنفيذي جاهز دون منازعة موضوعية)</t>
        </is>
      </c>
      <c r="B4" s="3" t="n">
        <v>1</v>
      </c>
      <c r="C4" s="17" t="n">
        <v>15000</v>
      </c>
      <c r="D4" s="17" t="n">
        <v>20000</v>
      </c>
      <c r="E4" s="17" t="n">
        <v>25000</v>
      </c>
      <c r="F4" s="19" t="inlineStr">
        <is>
          <t>10% - 20% حسب التعثر والتتبع</t>
        </is>
      </c>
    </row>
    <row r="5" ht="24" customHeight="1">
      <c r="A5" s="7" t="inlineStr">
        <is>
          <t>المحاكم العامة (الدعاوى المدنية والعقارية وإخلاء العقار)</t>
        </is>
      </c>
      <c r="B5" s="6" t="n">
        <v>2</v>
      </c>
      <c r="C5" s="14" t="n">
        <v>30000</v>
      </c>
      <c r="D5" s="14" t="n">
        <v>40000</v>
      </c>
      <c r="E5" s="14" t="n">
        <v>50000</v>
      </c>
      <c r="F5" s="15" t="inlineStr">
        <is>
          <t>20%</t>
        </is>
      </c>
    </row>
    <row r="6" ht="24" customHeight="1">
      <c r="A6" s="4" t="inlineStr">
        <is>
          <t>المحاكم العمالية (منازعات عقود العمل والمدراء التنفيذيين)</t>
        </is>
      </c>
      <c r="B6" s="3" t="n">
        <v>2</v>
      </c>
      <c r="C6" s="17" t="n">
        <v>25000</v>
      </c>
      <c r="D6" s="17" t="n">
        <v>35000</v>
      </c>
      <c r="E6" s="17" t="n">
        <v>45000</v>
      </c>
      <c r="F6" s="19" t="inlineStr">
        <is>
          <t>20%</t>
        </is>
      </c>
    </row>
    <row r="7" ht="24" customHeight="1">
      <c r="A7" s="7" t="inlineStr">
        <is>
          <t>المحاكم الإدارية — ديوان المظالم (دعاوى الإلغاء والتعويض والعقود الإدارية)</t>
        </is>
      </c>
      <c r="B7" s="6" t="n">
        <v>2</v>
      </c>
      <c r="C7" s="14" t="n">
        <v>30000</v>
      </c>
      <c r="D7" s="14" t="n">
        <v>42000</v>
      </c>
      <c r="E7" s="14" t="n">
        <v>55000</v>
      </c>
      <c r="F7" s="15" t="inlineStr">
        <is>
          <t>20%</t>
        </is>
      </c>
    </row>
    <row r="8" ht="24" customHeight="1">
      <c r="A8" s="4" t="inlineStr">
        <is>
          <t>المحاكم التجارية (منازعات الشركات والعقود التجارية والمقاولات م/16)</t>
        </is>
      </c>
      <c r="B8" s="3" t="n">
        <v>3</v>
      </c>
      <c r="C8" s="17" t="n">
        <v>45000</v>
      </c>
      <c r="D8" s="17" t="n">
        <v>60000</v>
      </c>
      <c r="E8" s="17" t="n">
        <v>75000</v>
      </c>
      <c r="F8" s="19" t="inlineStr">
        <is>
          <t>20%</t>
        </is>
      </c>
    </row>
    <row r="9" ht="24" customHeight="1">
      <c r="A9" s="7" t="inlineStr">
        <is>
          <t>دوائر الإفلاس (افتتاح الإجراءات، مطالبات الدائنين، التصفية، إعادة التنظيم)</t>
        </is>
      </c>
      <c r="B9" s="6" t="n">
        <v>3</v>
      </c>
      <c r="C9" s="14" t="n">
        <v>45000</v>
      </c>
      <c r="D9" s="14" t="n">
        <v>60000</v>
      </c>
      <c r="E9" s="14" t="n">
        <v>75000</v>
      </c>
      <c r="F9" s="15" t="inlineStr">
        <is>
          <t>20%</t>
        </is>
      </c>
    </row>
    <row r="10" ht="24" customHeight="1">
      <c r="A10" s="4" t="inlineStr">
        <is>
          <t>اللجان شبه القضائية المتخصصة (الضريبية، الأوراق المالية، المصرفية، الجمركية، الملكية الفكرية)</t>
        </is>
      </c>
      <c r="B10" s="3" t="n">
        <v>3</v>
      </c>
      <c r="C10" s="17" t="n">
        <v>45000</v>
      </c>
      <c r="D10" s="17" t="n">
        <v>60000</v>
      </c>
      <c r="E10" s="17" t="n">
        <v>75000</v>
      </c>
      <c r="F10" s="19" t="inlineStr">
        <is>
          <t>20%</t>
        </is>
      </c>
    </row>
    <row r="11" ht="24" customHeight="1">
      <c r="A11" s="7" t="inlineStr">
        <is>
          <t>هيئات ومراكز التحكيم التجاري والهندسي (SCCA / FIDIC)</t>
        </is>
      </c>
      <c r="B11" s="6" t="n">
        <v>3</v>
      </c>
      <c r="C11" s="14" t="n">
        <v>60000</v>
      </c>
      <c r="D11" s="14" t="n">
        <v>80000</v>
      </c>
      <c r="E11" s="14" t="n">
        <v>75000</v>
      </c>
      <c r="F11" s="15" t="inlineStr">
        <is>
          <t>20%</t>
        </is>
      </c>
    </row>
    <row r="12" ht="24" customHeight="1">
      <c r="A12" s="4" t="inlineStr">
        <is>
          <t>المحاكم الجزائية والنيابة العامة (جرائم الأموال والجرائم الكبرى الموجبة للتوقيف)</t>
        </is>
      </c>
      <c r="B12" s="3" t="n">
        <v>4</v>
      </c>
      <c r="C12" s="17" t="n">
        <v>60000</v>
      </c>
      <c r="D12" s="17" t="n">
        <v>80000</v>
      </c>
      <c r="E12" s="17" t="n">
        <v>90000</v>
      </c>
      <c r="F12" s="19" t="inlineStr">
        <is>
          <t>معادلة الجنائي أو 20% من الحق الخاص أيهما أعلى</t>
        </is>
      </c>
    </row>
    <row r="13" ht="24" customHeight="1">
      <c r="A13" s="7" t="inlineStr">
        <is>
          <t>المحاكم الجزائية (الجنح التعزيرية البسيطة غير الموجبة للتوقيف)</t>
        </is>
      </c>
      <c r="B13" s="6" t="n">
        <v>4</v>
      </c>
      <c r="C13" s="14" t="n">
        <v>30000</v>
      </c>
      <c r="D13" s="14" t="n">
        <v>42000</v>
      </c>
      <c r="E13" s="14" t="n">
        <v>50000</v>
      </c>
      <c r="F13" s="15" t="inlineStr">
        <is>
          <t>معادلة الجنائي (بحد أدنى 30,000 ريال)</t>
        </is>
      </c>
    </row>
    <row r="15" ht="30" customHeight="1">
      <c r="A15" s="12" t="inlineStr">
        <is>
          <t>تسعير القضايا غير المالية والاستشارات (FICLA) والعقود (CLM) والباقات السنوية</t>
        </is>
      </c>
    </row>
    <row r="16" ht="26" customHeight="1">
      <c r="A16" s="13" t="inlineStr">
        <is>
          <t>التصنيف</t>
        </is>
      </c>
      <c r="B16" s="13" t="inlineStr">
        <is>
          <t>نوع القضية غير المالية / الخدمة القانونية</t>
        </is>
      </c>
      <c r="C16" s="13" t="inlineStr">
        <is>
          <t>وزن المحكمة</t>
        </is>
      </c>
      <c r="D16" s="13" t="inlineStr">
        <is>
          <t>المعادلة الرياضية / معيار الاحتساب</t>
        </is>
      </c>
      <c r="E16" s="13" t="inlineStr">
        <is>
          <t>الحد الأدنى المعتمد (ريال)</t>
        </is>
      </c>
      <c r="F16" s="13" t="inlineStr">
        <is>
          <t>ضوابط وملاحظات إضافية</t>
        </is>
      </c>
    </row>
    <row r="17" ht="26" customHeight="1">
      <c r="A17" s="7" t="inlineStr">
        <is>
          <t>قضايا إدارية غير مالية (ديوان المظالم)</t>
        </is>
      </c>
      <c r="B17" s="7" t="inlineStr">
        <is>
          <t>إلغاء قرار إداري (سحب ترخيص / إغلاق منشأة / شطب سجل / منع سفر)</t>
        </is>
      </c>
      <c r="C17" s="15" t="n">
        <v>2</v>
      </c>
      <c r="D17" s="15" t="inlineStr">
        <is>
          <t>15,000 × وزن(2) × معامل الأثر المؤسسي(1.5 - 2.0)</t>
        </is>
      </c>
      <c r="E17" s="16" t="n">
        <v>45000</v>
      </c>
      <c r="F17" s="8" t="inlineStr">
        <is>
          <t>إذا تضمن القرار غرامة مالية تُحسب 20% من الغرامة أو هذا الحد أيهما أعلى</t>
        </is>
      </c>
    </row>
    <row r="18" ht="26" customHeight="1">
      <c r="A18" s="4" t="inlineStr">
        <is>
          <t>قضايا إدارية غير مالية (ديوان المظالم)</t>
        </is>
      </c>
      <c r="B18" s="4" t="inlineStr">
        <is>
          <t>دعاوى الوظيفة العامة (إلغاء قرار فصل / تخطي ترقية / نقل تعسفي)</t>
        </is>
      </c>
      <c r="C18" s="19" t="n">
        <v>2</v>
      </c>
      <c r="D18" s="19" t="inlineStr">
        <is>
          <t>15,000 × وزن(2) × معامل(1.0)</t>
        </is>
      </c>
      <c r="E18" s="16" t="n">
        <v>30000</v>
      </c>
      <c r="F18" s="5" t="inlineStr">
        <is>
          <t>مضافاً إليها 20% من الرواتب/البدلات المستردة بأثر رجعي</t>
        </is>
      </c>
    </row>
    <row r="19" ht="26" customHeight="1">
      <c r="A19" s="7" t="inlineStr">
        <is>
          <t>قضايا تجارية وشركات غير مالية</t>
        </is>
      </c>
      <c r="B19" s="7" t="inlineStr">
        <is>
          <t>دعوى إثبات شراكة / بطلان قرار جمعية / عزل مدير شركة / محاسبة مدير</t>
        </is>
      </c>
      <c r="C19" s="15" t="n">
        <v>3</v>
      </c>
      <c r="D19" s="15" t="inlineStr">
        <is>
          <t>15,000 × وزن(3) × معامل التعقيد(1.25 - 1.5)</t>
        </is>
      </c>
      <c r="E19" s="16" t="n">
        <v>55000</v>
      </c>
      <c r="F19" s="8" t="inlineStr">
        <is>
          <t>إذا نتج عنها تخارج أو تصفية حصة مالية تُطبق 20% على القيمة المقومة</t>
        </is>
      </c>
    </row>
    <row r="20" ht="26" customHeight="1">
      <c r="A20" s="4" t="inlineStr">
        <is>
          <t>قضايا الإفلاس والتنظيم المالي</t>
        </is>
      </c>
      <c r="B20" s="4" t="inlineStr">
        <is>
          <t>طلب افتتاح إجراء إعادة التنظيم المالي أو التصفية للمدين</t>
        </is>
      </c>
      <c r="C20" s="19" t="n">
        <v>3</v>
      </c>
      <c r="D20" s="19" t="inlineStr">
        <is>
          <t>15,000 × وزن(3) × معامل الهيكلة(2.0)</t>
        </is>
      </c>
      <c r="E20" s="16" t="n">
        <v>90000</v>
      </c>
      <c r="F20" s="5" t="inlineStr">
        <is>
          <t>شامل إعداد ملف الافتتاح ومتابعة الأمين والدائرة التجارية</t>
        </is>
      </c>
    </row>
    <row r="21" ht="26" customHeight="1">
      <c r="A21" s="7" t="inlineStr">
        <is>
          <t>قضايا الملكية الفكرية والعلامات</t>
        </is>
      </c>
      <c r="B21" s="7" t="inlineStr">
        <is>
          <t>شطب علامة تجارية / منع تعدٍّ / تظلم أمام لجنة الملكية الفكرية</t>
        </is>
      </c>
      <c r="C21" s="15" t="n">
        <v>3</v>
      </c>
      <c r="D21" s="15" t="inlineStr">
        <is>
          <t>15,000 × وزن(3) × معامل(1.0)</t>
        </is>
      </c>
      <c r="E21" s="16" t="n">
        <v>45000</v>
      </c>
      <c r="F21" s="8" t="inlineStr">
        <is>
          <t>+ 20% من أي تعويض مالي يُحكم به</t>
        </is>
      </c>
    </row>
    <row r="22" ht="26" customHeight="1">
      <c r="A22" s="4" t="inlineStr">
        <is>
          <t>قضايا عامة وعقارية غير مسعرة ابتداءً</t>
        </is>
      </c>
      <c r="B22" s="4" t="inlineStr">
        <is>
          <t>إثبات ملكية عقار / رفع ضرر / إخلاء عقار غير تجاري / قسمة عقار</t>
        </is>
      </c>
      <c r="C22" s="19" t="n">
        <v>2</v>
      </c>
      <c r="D22" s="19" t="inlineStr">
        <is>
          <t>15,000 × وزن(2) × معامل(1.0 - 1.5)</t>
        </is>
      </c>
      <c r="E22" s="16" t="n">
        <v>30000</v>
      </c>
      <c r="F22" s="5" t="inlineStr">
        <is>
          <t>في إثبات الملكية أو القسمة: 10%-20% من القيمة السوقية للحصة أو الحد الأدنى أيهما أعلى</t>
        </is>
      </c>
    </row>
    <row r="23" ht="26" customHeight="1">
      <c r="A23" s="7" t="inlineStr">
        <is>
          <t>قضايا التركات والأوقاف</t>
        </is>
      </c>
      <c r="B23" s="7" t="inlineStr">
        <is>
          <t>حصر إرث، محاسبة ناظر وقف، عزل ناظر، قسمة تركة إجبار</t>
        </is>
      </c>
      <c r="C23" s="15" t="n">
        <v>2</v>
      </c>
      <c r="D23" s="15" t="inlineStr">
        <is>
          <t>مقدم وزن(2) + نسبة من النصيب المفرز</t>
        </is>
      </c>
      <c r="E23" s="16" t="n">
        <v>35000</v>
      </c>
      <c r="F23" s="8" t="inlineStr">
        <is>
          <t>في قسمة التركات المالية/العقارية: 10% - 20% من صافي نصيب الموكل المفرز</t>
        </is>
      </c>
    </row>
    <row r="24" ht="26" customHeight="1">
      <c r="A24" s="4" t="inlineStr">
        <is>
          <t>قضايا الأحوال الشخصية (الأسرية)</t>
        </is>
      </c>
      <c r="B24" s="4" t="inlineStr">
        <is>
          <t>فسخ نكاح / خلع / حضانة / زيارة / عضل / نفقة غير متراكمة</t>
        </is>
      </c>
      <c r="C24" s="19" t="n">
        <v>1</v>
      </c>
      <c r="D24" s="19" t="inlineStr">
        <is>
          <t>15,000 × وزن(1) × معامل(1.0 - 1.5)</t>
        </is>
      </c>
      <c r="E24" s="16" t="n">
        <v>15000</v>
      </c>
      <c r="F24" s="5" t="inlineStr">
        <is>
          <t>لكل دعوى مستقلة؛ وباقة شاملة (فسخ + حضانة + نفقة) بحد أدنى 30,000 ريال</t>
        </is>
      </c>
    </row>
    <row r="25" ht="26" customHeight="1">
      <c r="A25" s="7" t="inlineStr">
        <is>
          <t>مختبر الاستشارات ودراسات القضايا (FICLA)</t>
        </is>
      </c>
      <c r="B25" s="7" t="inlineStr">
        <is>
          <t>استشارة شفهية/اجتماع تشخيصي (ساعة واحدة)</t>
        </is>
      </c>
      <c r="C25" s="15" t="inlineStr">
        <is>
          <t>خدمة غير قضائية</t>
        </is>
      </c>
      <c r="D25" s="15" t="inlineStr">
        <is>
          <t>مقطوع معياري بالساعة</t>
        </is>
      </c>
      <c r="E25" s="16" t="n">
        <v>1500</v>
      </c>
      <c r="F25" s="8" t="inlineStr">
        <is>
          <t>تُخصم بالكامل من قيمة العقد في حال توقيع عقد القضية خلال 15 يوماً</t>
        </is>
      </c>
    </row>
    <row r="26" ht="26" customHeight="1">
      <c r="A26" s="4" t="inlineStr">
        <is>
          <t>مختبر الاستشارات ودراسات القضايا (FICLA)</t>
        </is>
      </c>
      <c r="B26" s="4" t="inlineStr">
        <is>
          <t>مذكرة رأي قانوني مكتوب (Legal Opinion)</t>
        </is>
      </c>
      <c r="C26" s="19" t="inlineStr">
        <is>
          <t>خدمة غير قضائية</t>
        </is>
      </c>
      <c r="D26" s="19" t="inlineStr">
        <is>
          <t>حسب التخصص وعدد المحاور</t>
        </is>
      </c>
      <c r="E26" s="16" t="n">
        <v>5000</v>
      </c>
      <c r="F26" s="5" t="inlineStr">
        <is>
          <t>من 5,000 إلى 15,000 ريال (تُخصم 50% منها عند التوكيل في النزاع)</t>
        </is>
      </c>
    </row>
    <row r="27" ht="26" customHeight="1">
      <c r="A27" s="7" t="inlineStr">
        <is>
          <t>مختبر الاستشارات ودراسات القضايا (FICLA)</t>
        </is>
      </c>
      <c r="B27" s="7" t="inlineStr">
        <is>
          <t>دراسة قضية كبرى شاملة بمعيار المهيدب (تكييف + مسارات + مخاطر)</t>
        </is>
      </c>
      <c r="C27" s="15" t="inlineStr">
        <is>
          <t>خدمة غير قضائية</t>
        </is>
      </c>
      <c r="D27" s="15" t="inlineStr">
        <is>
          <t>وزن التحضير (0.35 × حد المحكمة)</t>
        </is>
      </c>
      <c r="E27" s="16" t="n">
        <v>15000</v>
      </c>
      <c r="F27" s="8" t="inlineStr">
        <is>
          <t>من 15,000 إلى 35,000 ريال وتُحتسب من الدفعة المقدمة عند توقيع عقد الترافع</t>
        </is>
      </c>
    </row>
    <row r="28" ht="26" customHeight="1">
      <c r="A28" s="4" t="inlineStr">
        <is>
          <t>منظومة العقود والشركات (CLM)</t>
        </is>
      </c>
      <c r="B28" s="4" t="inlineStr">
        <is>
          <t>مراجعة وتدقيق عقد تجاري/عمالي قائم مع تقرير المخاطر</t>
        </is>
      </c>
      <c r="C28" s="19" t="inlineStr">
        <is>
          <t>خدمة غير قضائية</t>
        </is>
      </c>
      <c r="D28" s="19" t="inlineStr">
        <is>
          <t>مقطوع حسب حجم العقد</t>
        </is>
      </c>
      <c r="E28" s="16" t="n">
        <v>4000</v>
      </c>
      <c r="F28" s="5" t="inlineStr">
        <is>
          <t>من 4,000 إلى 12,000 ريال</t>
        </is>
      </c>
    </row>
    <row r="29" ht="26" customHeight="1">
      <c r="A29" s="7" t="inlineStr">
        <is>
          <t>منظومة العقود والشركات (CLM)</t>
        </is>
      </c>
      <c r="B29" s="7" t="inlineStr">
        <is>
          <t>صياغة عقد تجاري / توريد / خدمات / شراكة متوسطة (ثنائي اللغة أو عربي)</t>
        </is>
      </c>
      <c r="C29" s="15" t="inlineStr">
        <is>
          <t>خدمة غير قضائية</t>
        </is>
      </c>
      <c r="D29" s="15" t="inlineStr">
        <is>
          <t>مقطوع معياري</t>
        </is>
      </c>
      <c r="E29" s="16" t="n">
        <v>7500</v>
      </c>
      <c r="F29" s="8" t="inlineStr">
        <is>
          <t>من 7,500 إلى 20,000 ريال</t>
        </is>
      </c>
    </row>
    <row r="30" ht="26" customHeight="1">
      <c r="A30" s="4" t="inlineStr">
        <is>
          <t>منظومة العقود والشركات (CLM)</t>
        </is>
      </c>
      <c r="B30" s="4" t="inlineStr">
        <is>
          <t>صياغة عقود المقاولات والإنشاءات الكبرى (FIDIC) أو اتفاقيات المساهمين والاستحواذ</t>
        </is>
      </c>
      <c r="C30" s="19" t="inlineStr">
        <is>
          <t>خدمة غير قضائية</t>
        </is>
      </c>
      <c r="D30" s="19" t="inlineStr">
        <is>
          <t>معياري للمشاريع الكبرى</t>
        </is>
      </c>
      <c r="E30" s="16" t="n">
        <v>25000</v>
      </c>
      <c r="F30" s="5" t="inlineStr">
        <is>
          <t>من 25,000 إلى 75,000 ريال حسب قيمة المشروع وملاحقه</t>
        </is>
      </c>
    </row>
    <row r="31" ht="26" customHeight="1">
      <c r="A31" s="7" t="inlineStr">
        <is>
          <t>منظومة العقود والشركات (CLM)</t>
        </is>
      </c>
      <c r="B31" s="7" t="inlineStr">
        <is>
          <t>تأسيس شركة (ذ.م.م / مساهمة مبسطة / مهنية) أو تعديل عقد التأسيس والحوكمة</t>
        </is>
      </c>
      <c r="C31" s="15" t="inlineStr">
        <is>
          <t>خدمة غير قضائية</t>
        </is>
      </c>
      <c r="D31" s="15" t="inlineStr">
        <is>
          <t>مقطوع مؤسسي</t>
        </is>
      </c>
      <c r="E31" s="16" t="n">
        <v>10000</v>
      </c>
      <c r="F31" s="8" t="inlineStr">
        <is>
          <t>من 10,000 إلى 30,000 ريال غير شامل الرسوم الحكومية</t>
        </is>
      </c>
    </row>
    <row r="32" ht="26" customHeight="1">
      <c r="A32" s="4" t="inlineStr">
        <is>
          <t>عقود الاستشارات السنوية (Retainers)</t>
        </is>
      </c>
      <c r="B32" s="4" t="inlineStr">
        <is>
          <t>الباقة التأسيسية للمنشآت الصغيرة والمتوسطة (حتى 10 ساعات شهرياً - استشارات وعقود)</t>
        </is>
      </c>
      <c r="C32" s="19" t="inlineStr">
        <is>
          <t>خدمة غير قضائية</t>
        </is>
      </c>
      <c r="D32" s="19" t="inlineStr">
        <is>
          <t>اشتراك سنوي (6,000 ريال/شهرياً)</t>
        </is>
      </c>
      <c r="E32" s="16" t="n">
        <v>72000</v>
      </c>
      <c r="F32" s="5" t="inlineStr">
        <is>
          <t>لا تشمل الترافع القضائي (يُمنح العميل خصم 15% على تسعيرة القضايا بشرط عدم النزول عن الحد الأدنى)</t>
        </is>
      </c>
    </row>
    <row r="33" ht="26" customHeight="1">
      <c r="A33" s="7" t="inlineStr">
        <is>
          <t>عقود الاستشارات السنوية (Retainers)</t>
        </is>
      </c>
      <c r="B33" s="7" t="inlineStr">
        <is>
          <t>الباقة المؤسسية المتقدمة (حتى 25 ساعة شهرياً - استشارات + عقود + لوائح داخلية)</t>
        </is>
      </c>
      <c r="C33" s="15" t="inlineStr">
        <is>
          <t>خدمة غير قضائية</t>
        </is>
      </c>
      <c r="D33" s="15" t="inlineStr">
        <is>
          <t>اشتراك سنوي (12,500 ريال/شهرياً)</t>
        </is>
      </c>
      <c r="E33" s="16" t="n">
        <v>150000</v>
      </c>
      <c r="F33" s="8" t="inlineStr">
        <is>
          <t>تغطية شاملة للإدارة القانونية الخارجية دون الترافع</t>
        </is>
      </c>
    </row>
    <row r="34" ht="26" customHeight="1">
      <c r="A34" s="4" t="inlineStr">
        <is>
          <t>عقود الاستشارات السنوية (Retainers)</t>
        </is>
      </c>
      <c r="B34" s="4" t="inlineStr">
        <is>
          <t>باقة المظلات التنفيذية الكبرى (مجموعات الشركات — استشارات مفتوحة + عدد محدد من القضايا)</t>
        </is>
      </c>
      <c r="C34" s="19" t="inlineStr">
        <is>
          <t>خدمة غير قضائية</t>
        </is>
      </c>
      <c r="D34" s="19" t="inlineStr">
        <is>
          <t>اشتراك سنوي (25,000+ ريال/شهرياً)</t>
        </is>
      </c>
      <c r="E34" s="16" t="n">
        <v>300000</v>
      </c>
      <c r="F34" s="5" t="inlineStr">
        <is>
          <t>تُصمم وفق محفظة المظلة وأوزان قضاياها</t>
        </is>
      </c>
    </row>
  </sheetData>
  <mergeCells count="2">
    <mergeCell ref="A1:F1"/>
    <mergeCell ref="A15:F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22" customWidth="1" min="3" max="3"/>
    <col width="24" customWidth="1" min="4" max="4"/>
    <col width="48" customWidth="1" min="5" max="5"/>
    <col width="48" customWidth="1" min="6" max="6"/>
  </cols>
  <sheetData>
    <row r="1" ht="32" customHeight="1">
      <c r="A1" s="1" t="inlineStr">
        <is>
          <t>مصفوفة مضاعف خبرة المحامين وفق درجات سلم الرواتب (المراتب 6 إلى 13)</t>
        </is>
      </c>
    </row>
    <row r="2" ht="26" customHeight="1">
      <c r="A2" s="2" t="inlineStr">
        <is>
          <t>المرتبة</t>
        </is>
      </c>
      <c r="B2" s="2" t="inlineStr">
        <is>
          <t>المسمى المهني المعتمد</t>
        </is>
      </c>
      <c r="C2" s="2" t="inlineStr">
        <is>
          <t>سنوات الخبرة النظامية</t>
        </is>
      </c>
      <c r="D2" s="2" t="inlineStr">
        <is>
          <t>مضاعف الحد الأدنى للأتعاب</t>
        </is>
      </c>
      <c r="E2" s="2" t="inlineStr">
        <is>
          <t>نطاق المسؤولية والتوجيه</t>
        </is>
      </c>
      <c r="F2" s="2" t="inlineStr">
        <is>
          <t>السند التنظيمي وحماية الجودة</t>
        </is>
      </c>
    </row>
    <row r="3" ht="24" customHeight="1">
      <c r="A3" s="6" t="inlineStr">
        <is>
          <t>المرتبة 6</t>
        </is>
      </c>
      <c r="B3" s="7" t="inlineStr">
        <is>
          <t>محامي مساعد (متدرب)</t>
        </is>
      </c>
      <c r="C3" s="15" t="inlineStr">
        <is>
          <t>0 – 2 سنة</t>
        </is>
      </c>
      <c r="D3" s="20" t="n">
        <v>0.85</v>
      </c>
      <c r="E3" s="8" t="inlineStr">
        <is>
          <t>يعمل تحت إشراف وتوجيه محامي ممارس أول أو شريك، وتحسب أتعابه وجهده لصالح الأساسي بموجب النظام</t>
        </is>
      </c>
      <c r="F3" s="8" t="inlineStr">
        <is>
          <t>معامل تشجيعي مع ضبط الجودة</t>
        </is>
      </c>
    </row>
    <row r="4" ht="24" customHeight="1">
      <c r="A4" s="3" t="inlineStr">
        <is>
          <t>المرتبة 7</t>
        </is>
      </c>
      <c r="B4" s="4" t="inlineStr">
        <is>
          <t>محامي (مرخص)</t>
        </is>
      </c>
      <c r="C4" s="19" t="inlineStr">
        <is>
          <t>2 – 4 سنوات</t>
        </is>
      </c>
      <c r="D4" s="20" t="n">
        <v>1</v>
      </c>
      <c r="E4" s="5" t="inlineStr">
        <is>
          <t>مستقل في الترافع والتمثيل القضائي ومصرح له نظاماً أمام محاكم الدرجة الأولى والاستئناف</t>
        </is>
      </c>
      <c r="F4" s="5" t="inlineStr">
        <is>
          <t>الحد الأدنى المعياري (خط الأساس)</t>
        </is>
      </c>
    </row>
    <row r="5" ht="24" customHeight="1">
      <c r="A5" s="6" t="inlineStr">
        <is>
          <t>المرتبة 8</t>
        </is>
      </c>
      <c r="B5" s="7" t="inlineStr">
        <is>
          <t>محامي ممارس</t>
        </is>
      </c>
      <c r="C5" s="15" t="inlineStr">
        <is>
          <t>4 – 6 سنوات</t>
        </is>
      </c>
      <c r="D5" s="20" t="n">
        <v>1.15</v>
      </c>
      <c r="E5" s="8" t="inlineStr">
        <is>
          <t>يتولى القضايا النوعية وإدارة ملفات التقاضي في المحاكم العامة والجزائية والعمالية والتجارية</t>
        </is>
      </c>
      <c r="F5" s="8" t="inlineStr">
        <is>
          <t>زيادة 15% على الحد الأدنى الأساسي</t>
        </is>
      </c>
    </row>
    <row r="6" ht="24" customHeight="1">
      <c r="A6" s="3" t="inlineStr">
        <is>
          <t>المرتبة 9</t>
        </is>
      </c>
      <c r="B6" s="4" t="inlineStr">
        <is>
          <t>محامي ممارس أول / مشرف تقاضي</t>
        </is>
      </c>
      <c r="C6" s="19" t="inlineStr">
        <is>
          <t>6 – 8 سنوات</t>
        </is>
      </c>
      <c r="D6" s="20" t="n">
        <v>1.3</v>
      </c>
      <c r="E6" s="5" t="inlineStr">
        <is>
          <t>إشراف على فرق الترافع، تمثيل أمام الاستئناف، اعتماد لوائح الدعوى، وتوجيه المحامين المتدربين</t>
        </is>
      </c>
      <c r="F6" s="5" t="inlineStr">
        <is>
          <t>زيادة 30% على الحد الأدنى الأساسي</t>
        </is>
      </c>
    </row>
    <row r="7" ht="24" customHeight="1">
      <c r="A7" s="6" t="inlineStr">
        <is>
          <t>المرتبة 10</t>
        </is>
      </c>
      <c r="B7" s="7" t="inlineStr">
        <is>
          <t>محامي متقدم</t>
        </is>
      </c>
      <c r="C7" s="15" t="inlineStr">
        <is>
          <t>8 – 10 سنوات</t>
        </is>
      </c>
      <c r="D7" s="20" t="n">
        <v>1.5</v>
      </c>
      <c r="E7" s="8" t="inlineStr">
        <is>
          <t>قيادة القضايا الاستراتيجية الكبرى، قضايا ديوان المظالم المعقدة، والتحكيم التجاري</t>
        </is>
      </c>
      <c r="F7" s="8" t="inlineStr">
        <is>
          <t>زيادة 50% على الحد الأدنى الأساسي</t>
        </is>
      </c>
    </row>
    <row r="8" ht="24" customHeight="1">
      <c r="A8" s="3" t="inlineStr">
        <is>
          <t>المرتبة 11</t>
        </is>
      </c>
      <c r="B8" s="4" t="inlineStr">
        <is>
          <t>محامي متقدم أول / شريك تنفيذي</t>
        </is>
      </c>
      <c r="C8" s="19" t="inlineStr">
        <is>
          <t>10 – 12 سنة</t>
        </is>
      </c>
      <c r="D8" s="20" t="n">
        <v>1.75</v>
      </c>
      <c r="E8" s="5" t="inlineStr">
        <is>
          <t>ترافع أمام المحكمة العليا ومحكمة الاستئناف الإدارية، إفلاس، ونزاعات الشركات المليونية</t>
        </is>
      </c>
      <c r="F8" s="5" t="inlineStr">
        <is>
          <t>زيادة 75% على الحد الأدنى الأساسي</t>
        </is>
      </c>
    </row>
    <row r="9" ht="24" customHeight="1">
      <c r="A9" s="6" t="inlineStr">
        <is>
          <t>المرتبة 12</t>
        </is>
      </c>
      <c r="B9" s="7" t="inlineStr">
        <is>
          <t>محامي خبير</t>
        </is>
      </c>
      <c r="C9" s="15" t="inlineStr">
        <is>
          <t>12 – 15 سنة</t>
        </is>
      </c>
      <c r="D9" s="20" t="n">
        <v>2</v>
      </c>
      <c r="E9" s="8" t="inlineStr">
        <is>
          <t>صياغة المبادئ القضائية، التحكيم المؤسسي الدولي والمحلي، واستشارات مجالس الإدارة</t>
        </is>
      </c>
      <c r="F9" s="8" t="inlineStr">
        <is>
          <t>مضاعفة الحد الأدنى الأساسي (2.00×)</t>
        </is>
      </c>
    </row>
    <row r="10" ht="24" customHeight="1">
      <c r="A10" s="3" t="inlineStr">
        <is>
          <t>المرتبة 13</t>
        </is>
      </c>
      <c r="B10" s="4" t="inlineStr">
        <is>
          <t>المدير العام / الشريك المدير</t>
        </is>
      </c>
      <c r="C10" s="19" t="inlineStr">
        <is>
          <t>15+ سنة (دكتوراه/شريك)</t>
        </is>
      </c>
      <c r="D10" s="20" t="n">
        <v>2.5</v>
      </c>
      <c r="E10" s="5" t="inlineStr">
        <is>
          <t>إشراف استراتيجي شامل، تمثيل كبار العملاء والنزاعات السيادية والتحكيم الضخم والتركات الكبرى</t>
        </is>
      </c>
      <c r="F10" s="5" t="inlineStr">
        <is>
          <t>مضاعف رئاسي ونوعي (2.50×)</t>
        </is>
      </c>
    </row>
    <row r="12" ht="30" customHeight="1">
      <c r="A12" s="12" t="inlineStr">
        <is>
          <t>الرخص المهنية المتخصصة والنسب الإضافية لحماية جودة الممارسة والاعتمادات النوعية</t>
        </is>
      </c>
    </row>
    <row r="13" ht="26" customHeight="1">
      <c r="A13" s="13" t="inlineStr">
        <is>
          <t>الرخصة المهنية المتخصصة</t>
        </is>
      </c>
      <c r="B13" s="13" t="inlineStr">
        <is>
          <t>الجهة المانحة / المرجعية</t>
        </is>
      </c>
      <c r="C13" s="13" t="inlineStr">
        <is>
          <t>نسبة العلاوة على الحد الأدنى</t>
        </is>
      </c>
      <c r="D13" s="13" t="inlineStr">
        <is>
          <t>الحد الأدنى المقطوع للخدمة</t>
        </is>
      </c>
      <c r="E13" s="13" t="inlineStr">
        <is>
          <t>نطاق الأعمال القضائية والاستشارية المغطاة</t>
        </is>
      </c>
      <c r="F13" s="13" t="inlineStr">
        <is>
          <t>الأثر النظامي وقيمة الاعتماد للموكل</t>
        </is>
      </c>
    </row>
    <row r="14" ht="26" customHeight="1">
      <c r="A14" s="4" t="inlineStr">
        <is>
          <t>بدون رخصة إضافية</t>
        </is>
      </c>
      <c r="B14" s="4" t="inlineStr">
        <is>
          <t>وزارة العدل (رخصة المحاماة العامة)</t>
        </is>
      </c>
      <c r="C14" s="21" t="n">
        <v>0</v>
      </c>
      <c r="D14" s="22" t="n">
        <v>0</v>
      </c>
      <c r="E14" s="5" t="inlineStr">
        <is>
          <t>الترافع والتمثيل القياسي أمام كافة المحاكم العامة والتجارية والعمالية والجزائية</t>
        </is>
      </c>
      <c r="F14" s="5" t="inlineStr">
        <is>
          <t>تطبيق الحد الأدنى بحسب رتبة وخبرة المحامي دون علاوة تخصصية إضافية.</t>
        </is>
      </c>
    </row>
    <row r="15" ht="26" customHeight="1">
      <c r="A15" s="7" t="inlineStr">
        <is>
          <t>رخصة وكيل ملكية فكرية معتمد</t>
        </is>
      </c>
      <c r="B15" s="7" t="inlineStr">
        <is>
          <t>الهيئة السعودية للملكية الفكرية (SAIP)</t>
        </is>
      </c>
      <c r="C15" s="21" t="n">
        <v>0.25</v>
      </c>
      <c r="D15" s="23" t="n">
        <v>20000</v>
      </c>
      <c r="E15" s="8" t="inlineStr">
        <is>
          <t>تسجيل وحماية ومنازعات العلامات التجارية، براءات الاختراع، النماذج الصناعية، والمصنفات الرقمية وحقوق المؤلف</t>
        </is>
      </c>
      <c r="F15" s="8" t="inlineStr">
        <is>
          <t>إضافة 25% على الحد الأدنى للتقاضي (أو 20,000 ريال كحد أدنى للمنازعة التسجيلية) نظير الاعتماد النوعي وخبرة الفحص.</t>
        </is>
      </c>
    </row>
    <row r="16" ht="26" customHeight="1">
      <c r="A16" s="4" t="inlineStr">
        <is>
          <t>رخصة موثق معتمد</t>
        </is>
      </c>
      <c r="B16" s="4" t="inlineStr">
        <is>
          <t>وزارة العدل (نظام التوثيق ولائحته التنفيذية)</t>
        </is>
      </c>
      <c r="C16" s="21" t="n">
        <v>0.2</v>
      </c>
      <c r="D16" s="22" t="n">
        <v>15000</v>
      </c>
      <c r="E16" s="5" t="inlineStr">
        <is>
          <t>قضايا الإثبات، العقارات، إفراغ وتوثيق العقود كـ سندات تنفيذية ملزمة وفق م/9 من نظام التنفيذ، وتوثيق الشركات والإقرارات</t>
        </is>
      </c>
      <c r="F16" s="5" t="inlineStr">
        <is>
          <t>إضافة 20% على الحد الأدنى (أو 15,000 ريال لأعمال التوثيق) لمنح الصك القوة التنفيذية المباشرة وحسم عبء الإثبات.</t>
        </is>
      </c>
    </row>
    <row r="17" ht="26" customHeight="1">
      <c r="A17" s="7" t="inlineStr">
        <is>
          <t>رخصة التسجيل العيني للعقار</t>
        </is>
      </c>
      <c r="B17" s="7" t="inlineStr">
        <is>
          <t>الهيئة العامة للعقار / السجل العقاري (RER)</t>
        </is>
      </c>
      <c r="C17" s="21" t="n">
        <v>0.25</v>
      </c>
      <c r="D17" s="23" t="n">
        <v>25000</v>
      </c>
      <c r="E17" s="8" t="inlineStr">
        <is>
          <t>تطبيق الصكوك وحجج الاستحكام، الفرز وتصحيح المساحات والحدود، مطابقة المخططات، والقيود العينية العقارية</t>
        </is>
      </c>
      <c r="F17" s="8" t="inlineStr">
        <is>
          <t>إضافة 25% على الحد الأدنى (أو 25,000 ريال) لدقة المعالجة المساحية وحماية الملكية العقارية المعتمدة.</t>
        </is>
      </c>
    </row>
    <row r="18" ht="26" customHeight="1">
      <c r="A18" s="4" t="inlineStr">
        <is>
          <t>رخصة أمين إفلاس معتمد</t>
        </is>
      </c>
      <c r="B18" s="4" t="inlineStr">
        <is>
          <t>لجنة الإفلاس (نظام الإفلاس السعودي)</t>
        </is>
      </c>
      <c r="C18" s="21" t="n">
        <v>0.35</v>
      </c>
      <c r="D18" s="22" t="n">
        <v>35000</v>
      </c>
      <c r="E18" s="5" t="inlineStr">
        <is>
          <t>إجراءات التسوية الوقائية، إعادة التنظيم المالي، والتصفية وصياغة مقترحات السداد وحصر الديون أمام دوائر الإفلاس</t>
        </is>
      </c>
      <c r="F18" s="5" t="inlineStr">
        <is>
          <t>إضافة 35% على الحد الأدنى (أو 35,000 ريال) نظراً لدقة المحاسبة المالية والتنظيمية ومسؤولية أمين الإفلاس.</t>
        </is>
      </c>
    </row>
    <row r="19" ht="26" customHeight="1">
      <c r="A19" s="7" t="inlineStr">
        <is>
          <t>رخصة محكم معتمد</t>
        </is>
      </c>
      <c r="B19" s="7" t="inlineStr">
        <is>
          <t>المركز السعودي للتحكيم التجاري (SCCA) / هيئات التحكيم الدولية وفيديك (FIDIC)</t>
        </is>
      </c>
      <c r="C19" s="21" t="n">
        <v>0.3</v>
      </c>
      <c r="D19" s="23" t="n">
        <v>30000</v>
      </c>
      <c r="E19" s="8" t="inlineStr">
        <is>
          <t>مشارطات التحكيم التجاري، عقود المقاولات الهندسية (FIDIC)، النزاعات الدولية، ودعاوى بطلان وتنفيذ أحكام التحكيم</t>
        </is>
      </c>
      <c r="F19" s="8" t="inlineStr">
        <is>
          <t>إضافة 30% على الحد الأدنى (أو 30,000 ريال) لمطابقة إجراءات التحكيم السريعة وضبط أحكام الإلزام النهائي.</t>
        </is>
      </c>
    </row>
    <row r="20" ht="26" customHeight="1">
      <c r="A20" s="4" t="inlineStr">
        <is>
          <t>رخصة مستشار زكوي وضريبي معتمد</t>
        </is>
      </c>
      <c r="B20" s="4" t="inlineStr">
        <is>
          <t>هيئة الزكاة والضريبة والجمارك (ZATCA) / الهيئة السعودية للمراجعين والمحاسبين (SOCPA)</t>
        </is>
      </c>
      <c r="C20" s="21" t="n">
        <v>0.25</v>
      </c>
      <c r="D20" s="22" t="n">
        <v>20000</v>
      </c>
      <c r="E20" s="5" t="inlineStr">
        <is>
          <t>لجان الفصل في المخالفات والمنازعات الضريبية والزكوية والجمركية، التخطيط الضريبي المؤسسي، واعتراضات الربط</t>
        </is>
      </c>
      <c r="F20" s="5" t="inlineStr">
        <is>
          <t>إضافة 25% على الحد الأدنى (أو 20,000 ريال) نظراً لتعقد المعايير المحاسبية والقوائم المالية المعتمدة.</t>
        </is>
      </c>
    </row>
  </sheetData>
  <mergeCells count="2">
    <mergeCell ref="A1:F1"/>
    <mergeCell ref="A12:F1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36"/>
  <sheetViews>
    <sheetView rightToLeft="1"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30" customWidth="1" min="3" max="3"/>
    <col width="26" customWidth="1" min="4" max="4"/>
    <col width="24" customWidth="1" min="5" max="5"/>
    <col width="14" customWidth="1" min="6" max="6"/>
    <col width="16" customWidth="1" min="7" max="7"/>
    <col width="28" customWidth="1" min="8" max="8"/>
    <col width="14" customWidth="1" min="9" max="9"/>
    <col width="22" customWidth="1" min="10" max="10"/>
    <col width="18" customWidth="1" min="11" max="11"/>
    <col width="22" customWidth="1" min="12" max="12"/>
    <col width="20" customWidth="1" min="13" max="13"/>
    <col width="26" customWidth="1" min="14" max="14"/>
    <col width="52" customWidth="1" min="15" max="15"/>
  </cols>
  <sheetData>
    <row r="1" ht="34" customHeight="1">
      <c r="A1" s="1" t="inlineStr">
        <is>
          <t>جدول تسعير قضايا شركة المدينة للمحاماة الـ (33) القائمة وتطبيق القواعد عليها عملياً (2026)</t>
        </is>
      </c>
    </row>
    <row r="2" ht="28" customHeight="1">
      <c r="A2" s="2" t="inlineStr">
        <is>
          <t>كود</t>
        </is>
      </c>
      <c r="B2" s="2" t="inlineStr">
        <is>
          <t>اسم القضية</t>
        </is>
      </c>
      <c r="C2" s="2" t="inlineStr">
        <is>
          <t>الموكل</t>
        </is>
      </c>
      <c r="D2" s="2" t="inlineStr">
        <is>
          <t>المحكمة / الاختصاص</t>
        </is>
      </c>
      <c r="E2" s="2" t="inlineStr">
        <is>
          <t>المحامي المسؤول</t>
        </is>
      </c>
      <c r="F2" s="2" t="inlineStr">
        <is>
          <t>المرتبة</t>
        </is>
      </c>
      <c r="G2" s="2" t="inlineStr">
        <is>
          <t>مضاعف الخبرة</t>
        </is>
      </c>
      <c r="H2" s="2" t="inlineStr">
        <is>
          <t>الرخصة المتخصصة</t>
        </is>
      </c>
      <c r="I2" s="2" t="inlineStr">
        <is>
          <t>علاوة الرخصة</t>
        </is>
      </c>
      <c r="J2" s="2" t="inlineStr">
        <is>
          <t>مبلغ المطالبة (ريال)</t>
        </is>
      </c>
      <c r="K2" s="2" t="inlineStr">
        <is>
          <t>الحد الأساسي (ريال)</t>
        </is>
      </c>
      <c r="L2" s="2" t="inlineStr">
        <is>
          <t>الحد الأدنى المعدل (ريال)</t>
        </is>
      </c>
      <c r="M2" s="2" t="inlineStr">
        <is>
          <t>20% المطالبة (ريال)</t>
        </is>
      </c>
      <c r="N2" s="2" t="inlineStr">
        <is>
          <t>التسعيرة المعتمدة النهائية (ريال)</t>
        </is>
      </c>
      <c r="O2" s="2" t="inlineStr">
        <is>
          <t>سند التقدير وحماية القيمة</t>
        </is>
      </c>
    </row>
    <row r="3" ht="25" customHeight="1">
      <c r="A3" s="6" t="inlineStr">
        <is>
          <t>C01</t>
        </is>
      </c>
      <c r="B3" s="8" t="inlineStr">
        <is>
          <t>شركة سامي خليفة التميمي وشركاه ضد شركة ثبات للمقاولات (المهيدب) — تحكيم</t>
        </is>
      </c>
      <c r="C3" s="8" t="inlineStr">
        <is>
          <t>شركة سامي خليفة التميمي وشركاه للمقاولات</t>
        </is>
      </c>
      <c r="D3" s="15" t="inlineStr">
        <is>
          <t>التحكيم التجاري</t>
        </is>
      </c>
      <c r="E3" s="8" t="inlineStr">
        <is>
          <t>د. أحمد بن محمد التميمي</t>
        </is>
      </c>
      <c r="F3" s="15" t="inlineStr">
        <is>
          <t>المرتبة 13</t>
        </is>
      </c>
      <c r="G3" s="24" t="n">
        <v>2.5</v>
      </c>
      <c r="H3" s="8" t="inlineStr">
        <is>
          <t>رخصة محكم معتمد (SCCA / FIDIC)</t>
        </is>
      </c>
      <c r="I3" s="25" t="n">
        <v>0.3</v>
      </c>
      <c r="J3" s="26" t="n">
        <v>52000000</v>
      </c>
      <c r="K3" s="14" t="n">
        <v>100000</v>
      </c>
      <c r="L3" s="26">
        <f>ROUND(K3*G3*(1+I3), 0)</f>
        <v/>
      </c>
      <c r="M3" s="14">
        <f>ROUND(J3*0.20, 0)</f>
        <v/>
      </c>
      <c r="N3" s="27">
        <f>MAX(L3, M3)</f>
        <v/>
      </c>
      <c r="O3" s="8" t="inlineStr">
        <is>
          <t>نزاع تحكيم مقاولات وإنشاءات ضخم؛ نسبة 20% تحكم الأتعاب بقيمة 10.4 مليون ريال، مع تأمين الحد الأدنى (325,000 ريال).</t>
        </is>
      </c>
    </row>
    <row r="4" ht="25" customHeight="1">
      <c r="A4" s="3" t="inlineStr">
        <is>
          <t>C02</t>
        </is>
      </c>
      <c r="B4" s="5" t="inlineStr">
        <is>
          <t>قضية إبراهيم المالكي ضد ورثة الأمير عبدالله بن تركي آل سعود</t>
        </is>
      </c>
      <c r="C4" s="5" t="inlineStr">
        <is>
          <t>إبراهيم بن محمد بن مسفر المالكي</t>
        </is>
      </c>
      <c r="D4" s="19" t="inlineStr">
        <is>
          <t>محاكم الأحوال الشخصية (تركات)</t>
        </is>
      </c>
      <c r="E4" s="5" t="inlineStr">
        <is>
          <t>د. أحمد بن محمد التميمي</t>
        </is>
      </c>
      <c r="F4" s="19" t="inlineStr">
        <is>
          <t>المرتبة 13</t>
        </is>
      </c>
      <c r="G4" s="28" t="n">
        <v>2.5</v>
      </c>
      <c r="H4" s="5" t="inlineStr">
        <is>
          <t>رخصة التسجيل العيني للعقار (RER)</t>
        </is>
      </c>
      <c r="I4" s="29" t="n">
        <v>0.25</v>
      </c>
      <c r="J4" s="30" t="n">
        <v>25000000</v>
      </c>
      <c r="K4" s="17" t="n">
        <v>38000</v>
      </c>
      <c r="L4" s="30">
        <f>ROUND(K4*G4*(1+I4), 0)</f>
        <v/>
      </c>
      <c r="M4" s="17">
        <f>ROUND(J4*0.20, 0)</f>
        <v/>
      </c>
      <c r="N4" s="27">
        <f>MAX(L4, M4)</f>
        <v/>
      </c>
      <c r="O4" s="5" t="inlineStr">
        <is>
          <t>قسمة تركة وتصفية أصول عقارية كبرى؛ نسبة 20% تعطي 5.0 مليون ريال، وحد المحكمة المعدل يبلغ 118,750 ريال.</t>
        </is>
      </c>
    </row>
    <row r="5" ht="25" customHeight="1">
      <c r="A5" s="6" t="inlineStr">
        <is>
          <t>C03</t>
        </is>
      </c>
      <c r="B5" s="8" t="inlineStr">
        <is>
          <t>فواز الدوسري وإخوانه ضد ورثة الموسى (دعوى قسمة تركة عقارية)</t>
        </is>
      </c>
      <c r="C5" s="8" t="inlineStr">
        <is>
          <t>فواز بن حمود بن فواز الدوسري</t>
        </is>
      </c>
      <c r="D5" s="15" t="inlineStr">
        <is>
          <t>محاكم الأحوال الشخصية (تركات)</t>
        </is>
      </c>
      <c r="E5" s="8" t="inlineStr">
        <is>
          <t>سامي بن سالم الجهني</t>
        </is>
      </c>
      <c r="F5" s="15" t="inlineStr">
        <is>
          <t>المرتبة 8</t>
        </is>
      </c>
      <c r="G5" s="24" t="n">
        <v>1.15</v>
      </c>
      <c r="H5" s="8" t="inlineStr">
        <is>
          <t>رخصة موثق معتمد (وزارة العدل)</t>
        </is>
      </c>
      <c r="I5" s="25" t="n">
        <v>0.2</v>
      </c>
      <c r="J5" s="26" t="n">
        <v>19456872</v>
      </c>
      <c r="K5" s="14" t="n">
        <v>38000</v>
      </c>
      <c r="L5" s="26">
        <f>ROUND(K5*G5*(1+I5), 0)</f>
        <v/>
      </c>
      <c r="M5" s="14">
        <f>ROUND(J5*0.20, 0)</f>
        <v/>
      </c>
      <c r="N5" s="27">
        <f>MAX(L5, M5)</f>
        <v/>
      </c>
      <c r="O5" s="8" t="inlineStr">
        <is>
          <t>قسمة عقارات وإثبات تملك؛ نسبة 20% تعطي 3,891,374 ريال مع تغطية كاملة لأعمال التوثيق والإفراز.</t>
        </is>
      </c>
    </row>
    <row r="6" ht="25" customHeight="1">
      <c r="A6" s="3" t="inlineStr">
        <is>
          <t>C04</t>
        </is>
      </c>
      <c r="B6" s="5" t="inlineStr">
        <is>
          <t>القضية الجنائية المقامة ضد بدر الشايع</t>
        </is>
      </c>
      <c r="C6" s="5" t="inlineStr">
        <is>
          <t>شركة نادي القبضة الرقمية الرياضي (باور)</t>
        </is>
      </c>
      <c r="D6" s="19" t="inlineStr">
        <is>
          <t>المحاكم الجزائية (جنائي)</t>
        </is>
      </c>
      <c r="E6" s="5" t="inlineStr">
        <is>
          <t>سامي بن سالم الجهني</t>
        </is>
      </c>
      <c r="F6" s="19" t="inlineStr">
        <is>
          <t>المرتبة 8</t>
        </is>
      </c>
      <c r="G6" s="28" t="n">
        <v>1.15</v>
      </c>
      <c r="H6" s="5" t="inlineStr">
        <is>
          <t>—</t>
        </is>
      </c>
      <c r="I6" s="29" t="n">
        <v>0</v>
      </c>
      <c r="J6" s="30" t="n">
        <v>10000000</v>
      </c>
      <c r="K6" s="17" t="n">
        <v>40000</v>
      </c>
      <c r="L6" s="30">
        <f>ROUND(K6*G6*(1+I6), 0)</f>
        <v/>
      </c>
      <c r="M6" s="17">
        <f>ROUND(J6*0.20, 0)</f>
        <v/>
      </c>
      <c r="N6" s="27">
        <f>MAX(L6, M6)</f>
        <v/>
      </c>
      <c r="O6" s="5" t="inlineStr">
        <is>
          <t>دفاع في جرائم أموال وخيانة أمانة ومطالبة بالحق الخاص؛ نسبة 20% تعطي 2,000,000 ريال والحد الأدنى 46,000 ريال.</t>
        </is>
      </c>
    </row>
    <row r="7" ht="25" customHeight="1">
      <c r="A7" s="6" t="inlineStr">
        <is>
          <t>C05</t>
        </is>
      </c>
      <c r="B7" s="8" t="inlineStr">
        <is>
          <t>الشيخ أحمد الحصين ضد صالح (قضية الذهب)</t>
        </is>
      </c>
      <c r="C7" s="8" t="inlineStr">
        <is>
          <t>أحمد بن إبراهيم بن عبد الرحمن الحصين</t>
        </is>
      </c>
      <c r="D7" s="15" t="inlineStr">
        <is>
          <t>المحاكم الجزائية والنيابة (جنائي)</t>
        </is>
      </c>
      <c r="E7" s="8" t="inlineStr">
        <is>
          <t>خالد بن محمد التميمي</t>
        </is>
      </c>
      <c r="F7" s="15" t="inlineStr">
        <is>
          <t>المرتبة 11</t>
        </is>
      </c>
      <c r="G7" s="24" t="n">
        <v>1.75</v>
      </c>
      <c r="H7" s="8" t="inlineStr">
        <is>
          <t>رخصة موثق معتمد (وزارة العدل)</t>
        </is>
      </c>
      <c r="I7" s="25" t="n">
        <v>0.2</v>
      </c>
      <c r="J7" s="26" t="n">
        <v>6000000</v>
      </c>
      <c r="K7" s="14" t="n">
        <v>40000</v>
      </c>
      <c r="L7" s="26">
        <f>ROUND(K7*G7*(1+I7), 0)</f>
        <v/>
      </c>
      <c r="M7" s="14">
        <f>ROUND(J7*0.20, 0)</f>
        <v/>
      </c>
      <c r="N7" s="27">
        <f>MAX(L7, M7)</f>
        <v/>
      </c>
      <c r="O7" s="8" t="inlineStr">
        <is>
          <t>مطالبة جنائية وحق خاص باسترداد مصوغات ذهبية؛ 20% تعطي 1,200,000 ريال، والحد الأدنى المعدل 84,000 ريال.</t>
        </is>
      </c>
    </row>
    <row r="8" ht="25" customHeight="1">
      <c r="A8" s="3" t="inlineStr">
        <is>
          <t>C06</t>
        </is>
      </c>
      <c r="B8" s="5" t="inlineStr">
        <is>
          <t>مطالبة مالية الحصين ضد المحطة</t>
        </is>
      </c>
      <c r="C8" s="5" t="inlineStr">
        <is>
          <t>أحمد بن إبراهيم بن عبد الرحمن الحصين</t>
        </is>
      </c>
      <c r="D8" s="19" t="inlineStr">
        <is>
          <t>المحاكم العامة (عامة)</t>
        </is>
      </c>
      <c r="E8" s="5" t="inlineStr">
        <is>
          <t>خالد بن محمد التميمي</t>
        </is>
      </c>
      <c r="F8" s="19" t="inlineStr">
        <is>
          <t>المرتبة 11</t>
        </is>
      </c>
      <c r="G8" s="28" t="n">
        <v>1.75</v>
      </c>
      <c r="H8" s="5" t="inlineStr">
        <is>
          <t>رخصة التسجيل العيني للعقار (RER)</t>
        </is>
      </c>
      <c r="I8" s="29" t="n">
        <v>0.25</v>
      </c>
      <c r="J8" s="30" t="n">
        <v>4000000</v>
      </c>
      <c r="K8" s="17" t="n">
        <v>45000</v>
      </c>
      <c r="L8" s="30">
        <f>ROUND(K8*G8*(1+I8), 0)</f>
        <v/>
      </c>
      <c r="M8" s="17">
        <f>ROUND(J8*0.20, 0)</f>
        <v/>
      </c>
      <c r="N8" s="27">
        <f>MAX(L8, M8)</f>
        <v/>
      </c>
      <c r="O8" s="5" t="inlineStr">
        <is>
          <t>منازعة تشغيل وإيجار محطة وقود؛ نسبة 20% تعطي 800,000 ريال، والحد الأدنى المعدل 98,438 ريال.</t>
        </is>
      </c>
    </row>
    <row r="9" ht="25" customHeight="1">
      <c r="A9" s="6" t="inlineStr">
        <is>
          <t>C07</t>
        </is>
      </c>
      <c r="B9" s="8" t="inlineStr">
        <is>
          <t>إيوان للحراسات ضد جامعة تبوك (مطالبة قيمة المستخلصات)</t>
        </is>
      </c>
      <c r="C9" s="8" t="inlineStr">
        <is>
          <t>شركة إيوان للحراسات والموارد البشرية</t>
        </is>
      </c>
      <c r="D9" s="15" t="inlineStr">
        <is>
          <t>المحاكم الإدارية (ديوان المظالم)</t>
        </is>
      </c>
      <c r="E9" s="8" t="inlineStr">
        <is>
          <t>خالد بن محمد التميمي</t>
        </is>
      </c>
      <c r="F9" s="15" t="inlineStr">
        <is>
          <t>المرتبة 11</t>
        </is>
      </c>
      <c r="G9" s="24" t="n">
        <v>1.75</v>
      </c>
      <c r="H9" s="8" t="inlineStr">
        <is>
          <t>رخصة مستشار زكوي وضريبي (ZATCA)</t>
        </is>
      </c>
      <c r="I9" s="25" t="n">
        <v>0.25</v>
      </c>
      <c r="J9" s="26" t="n">
        <v>3139753</v>
      </c>
      <c r="K9" s="14" t="n">
        <v>50000</v>
      </c>
      <c r="L9" s="26">
        <f>ROUND(K9*G9*(1+I9), 0)</f>
        <v/>
      </c>
      <c r="M9" s="14">
        <f>ROUND(J9*0.20, 0)</f>
        <v/>
      </c>
      <c r="N9" s="27">
        <f>MAX(L9, M9)</f>
        <v/>
      </c>
      <c r="O9" s="8" t="inlineStr">
        <is>
          <t>عقد إداري ومستخلصات حكومية معتمدة؛ نسبة 20% تعطي 627,951 ريال، والحد الأدنى المعدل 109,375 ريال.</t>
        </is>
      </c>
    </row>
    <row r="10" ht="25" customHeight="1">
      <c r="A10" s="3" t="inlineStr">
        <is>
          <t>C08</t>
        </is>
      </c>
      <c r="B10" s="5" t="inlineStr">
        <is>
          <t>عبد الرحمن اليحيى ضد سعود العجمي (تزوير عامة)</t>
        </is>
      </c>
      <c r="C10" s="5" t="inlineStr">
        <is>
          <t>شركة نادي القبضة الرقمية الرياضي (باور)</t>
        </is>
      </c>
      <c r="D10" s="19" t="inlineStr">
        <is>
          <t>المحاكم الجزائية (جنائي)</t>
        </is>
      </c>
      <c r="E10" s="5" t="inlineStr">
        <is>
          <t>أحمد بن عادل الصبحي</t>
        </is>
      </c>
      <c r="F10" s="19" t="inlineStr">
        <is>
          <t>المرتبة 9</t>
        </is>
      </c>
      <c r="G10" s="28" t="n">
        <v>1.3</v>
      </c>
      <c r="H10" s="5" t="inlineStr">
        <is>
          <t>رخصة موثق معتمد (وزارة العدل)</t>
        </is>
      </c>
      <c r="I10" s="29" t="n">
        <v>0.2</v>
      </c>
      <c r="J10" s="30" t="n">
        <v>3125000</v>
      </c>
      <c r="K10" s="17" t="n">
        <v>40000</v>
      </c>
      <c r="L10" s="30">
        <f>ROUND(K10*G10*(1+I10), 0)</f>
        <v/>
      </c>
      <c r="M10" s="17">
        <f>ROUND(J10*0.20, 0)</f>
        <v/>
      </c>
      <c r="N10" s="27">
        <f>MAX(L10, M10)</f>
        <v/>
      </c>
      <c r="O10" s="5" t="inlineStr">
        <is>
          <t>تزوير محررات رسمية وعرفية واستعمالها؛ نسبة 20% تعطي 625,000 ريال، والحد الأدنى المعدل 62,400 ريال.</t>
        </is>
      </c>
    </row>
    <row r="11" ht="25" customHeight="1">
      <c r="A11" s="6" t="inlineStr">
        <is>
          <t>C09</t>
        </is>
      </c>
      <c r="B11" s="8" t="inlineStr">
        <is>
          <t>قضية الترميمات ضد الضليعة</t>
        </is>
      </c>
      <c r="C11" s="8" t="inlineStr">
        <is>
          <t>عبدالواحد بن عبدالله يحيى محمد</t>
        </is>
      </c>
      <c r="D11" s="15" t="inlineStr">
        <is>
          <t>المحاكم العامة (عامة)</t>
        </is>
      </c>
      <c r="E11" s="8" t="inlineStr">
        <is>
          <t>خالد بن محمد التميمي</t>
        </is>
      </c>
      <c r="F11" s="15" t="inlineStr">
        <is>
          <t>المرتبة 11</t>
        </is>
      </c>
      <c r="G11" s="24" t="n">
        <v>1.75</v>
      </c>
      <c r="H11" s="8" t="inlineStr">
        <is>
          <t>رخصة موثق معتمد (وزارة العدل)</t>
        </is>
      </c>
      <c r="I11" s="25" t="n">
        <v>0.2</v>
      </c>
      <c r="J11" s="26" t="n">
        <v>3000000</v>
      </c>
      <c r="K11" s="14" t="n">
        <v>45000</v>
      </c>
      <c r="L11" s="26">
        <f>ROUND(K11*G11*(1+I11), 0)</f>
        <v/>
      </c>
      <c r="M11" s="14">
        <f>ROUND(J11*0.20, 0)</f>
        <v/>
      </c>
      <c r="N11" s="27">
        <f>MAX(L11, M11)</f>
        <v/>
      </c>
      <c r="O11" s="8" t="inlineStr">
        <is>
          <t>مقاولات وترميمات ومنازعة إثبات؛ نسبة 20% تعطي 600,000 ريال، والحد الأدنى المعدل 94,500 ريال.</t>
        </is>
      </c>
    </row>
    <row r="12" ht="25" customHeight="1">
      <c r="A12" s="3" t="inlineStr">
        <is>
          <t>C10</t>
        </is>
      </c>
      <c r="B12" s="5" t="inlineStr">
        <is>
          <t>إفلاس بخيت ضد شركة آرتي يابي السعودية العربية</t>
        </is>
      </c>
      <c r="C12" s="5" t="inlineStr">
        <is>
          <t>بخيت ناهض عبيد الدوسري</t>
        </is>
      </c>
      <c r="D12" s="19" t="inlineStr">
        <is>
          <t>دوائر الإفلاس</t>
        </is>
      </c>
      <c r="E12" s="5" t="inlineStr">
        <is>
          <t>خالد بن محمد التميمي</t>
        </is>
      </c>
      <c r="F12" s="19" t="inlineStr">
        <is>
          <t>المرتبة 11</t>
        </is>
      </c>
      <c r="G12" s="28" t="n">
        <v>1.75</v>
      </c>
      <c r="H12" s="5" t="inlineStr">
        <is>
          <t>رخصة أمين إفلاس معتمد (لجنة الإفلاس)</t>
        </is>
      </c>
      <c r="I12" s="29" t="n">
        <v>0.35</v>
      </c>
      <c r="J12" s="30" t="n">
        <v>2600000</v>
      </c>
      <c r="K12" s="17" t="n">
        <v>65000</v>
      </c>
      <c r="L12" s="30">
        <f>ROUND(K12*G12*(1+I12), 0)</f>
        <v/>
      </c>
      <c r="M12" s="17">
        <f>ROUND(J12*0.20, 0)</f>
        <v/>
      </c>
      <c r="N12" s="27">
        <f>MAX(L12, M12)</f>
        <v/>
      </c>
      <c r="O12" s="5" t="inlineStr">
        <is>
          <t>افتتاح إجراء تصفية وإثبات ديون تجارية؛ نسبة 20% تعطي 520,000 ريال، والحد الأدنى المعدل 153,562 ريال.</t>
        </is>
      </c>
    </row>
    <row r="13" ht="25" customHeight="1">
      <c r="A13" s="6" t="inlineStr">
        <is>
          <t>C11</t>
        </is>
      </c>
      <c r="B13" s="8" t="inlineStr">
        <is>
          <t>إبراهيم التميمي ضد نهى الرميزان (فسخ عقد استثماري)</t>
        </is>
      </c>
      <c r="C13" s="8" t="inlineStr">
        <is>
          <t>المسؤولية المجتمعية</t>
        </is>
      </c>
      <c r="D13" s="15" t="inlineStr">
        <is>
          <t>المحاكم العامة (عامة)</t>
        </is>
      </c>
      <c r="E13" s="8" t="inlineStr">
        <is>
          <t>أحمد بن عادل الصبحي</t>
        </is>
      </c>
      <c r="F13" s="15" t="inlineStr">
        <is>
          <t>المرتبة 9</t>
        </is>
      </c>
      <c r="G13" s="24" t="n">
        <v>1.3</v>
      </c>
      <c r="H13" s="8" t="inlineStr">
        <is>
          <t>رخصة موثق معتمد (وزارة العدل)</t>
        </is>
      </c>
      <c r="I13" s="25" t="n">
        <v>0.2</v>
      </c>
      <c r="J13" s="26" t="n">
        <v>2390000</v>
      </c>
      <c r="K13" s="14" t="n">
        <v>45000</v>
      </c>
      <c r="L13" s="26">
        <f>ROUND(K13*G13*(1+I13), 0)</f>
        <v/>
      </c>
      <c r="M13" s="14">
        <f>ROUND(J13*0.20, 0)</f>
        <v/>
      </c>
      <c r="N13" s="27">
        <f>MAX(L13, M13)</f>
        <v/>
      </c>
      <c r="O13" s="8" t="inlineStr">
        <is>
          <t>فسخ عقد استثماري واسترداد رأس مال؛ نسبة 20% تعطي 478,000 ريال، والحد الأدنى المعدل 70,200 ريال.</t>
        </is>
      </c>
    </row>
    <row r="14" ht="25" customHeight="1">
      <c r="A14" s="3" t="inlineStr">
        <is>
          <t>C12</t>
        </is>
      </c>
      <c r="B14" s="5" t="inlineStr">
        <is>
          <t>عصام الحبيشي ضد دارس الصبحي (مطالبة مالية)</t>
        </is>
      </c>
      <c r="C14" s="5" t="inlineStr">
        <is>
          <t>عصام عبده عائض الحبيشي</t>
        </is>
      </c>
      <c r="D14" s="19" t="inlineStr">
        <is>
          <t>المحاكم العامة (عامة)</t>
        </is>
      </c>
      <c r="E14" s="5" t="inlineStr">
        <is>
          <t>خالد بن محمد التميمي</t>
        </is>
      </c>
      <c r="F14" s="19" t="inlineStr">
        <is>
          <t>المرتبة 11</t>
        </is>
      </c>
      <c r="G14" s="28" t="n">
        <v>1.75</v>
      </c>
      <c r="H14" s="5" t="inlineStr">
        <is>
          <t>—</t>
        </is>
      </c>
      <c r="I14" s="29" t="n">
        <v>0</v>
      </c>
      <c r="J14" s="30" t="n">
        <v>1000000</v>
      </c>
      <c r="K14" s="17" t="n">
        <v>45000</v>
      </c>
      <c r="L14" s="30">
        <f>ROUND(K14*G14*(1+I14), 0)</f>
        <v/>
      </c>
      <c r="M14" s="17">
        <f>ROUND(J14*0.20, 0)</f>
        <v/>
      </c>
      <c r="N14" s="27">
        <f>MAX(L14, M14)</f>
        <v/>
      </c>
      <c r="O14" s="5" t="inlineStr">
        <is>
          <t>مطالبة بمبلغ التزام عقدي موثق؛ نسبة 20% تعطي 200,000 ريال، والحد الأدنى المعدل 78,750 ريال.</t>
        </is>
      </c>
    </row>
    <row r="15" ht="25" customHeight="1">
      <c r="A15" s="6" t="inlineStr">
        <is>
          <t>C13</t>
        </is>
      </c>
      <c r="B15" s="8" t="inlineStr">
        <is>
          <t>محمد الحسيني ضد عبدالعزيز الحسيني (مصاريف ونزاع شركات)</t>
        </is>
      </c>
      <c r="C15" s="8" t="inlineStr">
        <is>
          <t>شركة يسير للاستثمار</t>
        </is>
      </c>
      <c r="D15" s="15" t="inlineStr">
        <is>
          <t>المحاكم التجارية (تجاري)</t>
        </is>
      </c>
      <c r="E15" s="8" t="inlineStr">
        <is>
          <t>أحمد بن عادل الصبحي</t>
        </is>
      </c>
      <c r="F15" s="15" t="inlineStr">
        <is>
          <t>المرتبة 9</t>
        </is>
      </c>
      <c r="G15" s="24" t="n">
        <v>1.3</v>
      </c>
      <c r="H15" s="8" t="inlineStr">
        <is>
          <t>—</t>
        </is>
      </c>
      <c r="I15" s="25" t="n">
        <v>0</v>
      </c>
      <c r="J15" s="26" t="n">
        <v>1000000</v>
      </c>
      <c r="K15" s="14" t="n">
        <v>50000</v>
      </c>
      <c r="L15" s="26">
        <f>ROUND(K15*G15*(1+I15), 0)</f>
        <v/>
      </c>
      <c r="M15" s="14">
        <f>ROUND(J15*0.20, 0)</f>
        <v/>
      </c>
      <c r="N15" s="27">
        <f>MAX(L15, M15)</f>
        <v/>
      </c>
      <c r="O15" s="8" t="inlineStr">
        <is>
          <t>منازعة بين شركاء ومصروفات إدارية؛ نسبة 20% تعطي 200,000 ريال، والحد الأدنى المعدل 65,000 ريال.</t>
        </is>
      </c>
    </row>
    <row r="16" ht="25" customHeight="1">
      <c r="A16" s="3" t="inlineStr">
        <is>
          <t>C14</t>
        </is>
      </c>
      <c r="B16" s="5" t="inlineStr">
        <is>
          <t>الأمانة ضد فارس الرشيدي (عقد رؤى المدينة - تعويض نزع ملكية)</t>
        </is>
      </c>
      <c r="C16" s="5" t="inlineStr">
        <is>
          <t>فارس بن خلف مصيرب الرشيدي</t>
        </is>
      </c>
      <c r="D16" s="19" t="inlineStr">
        <is>
          <t>المحاكم الإدارية (ديوان المظالم)</t>
        </is>
      </c>
      <c r="E16" s="5" t="inlineStr">
        <is>
          <t>خالد بن محمد التميمي</t>
        </is>
      </c>
      <c r="F16" s="19" t="inlineStr">
        <is>
          <t>المرتبة 11</t>
        </is>
      </c>
      <c r="G16" s="28" t="n">
        <v>1.75</v>
      </c>
      <c r="H16" s="5" t="inlineStr">
        <is>
          <t>رخصة التسجيل العيني للعقار (RER)</t>
        </is>
      </c>
      <c r="I16" s="29" t="n">
        <v>0.25</v>
      </c>
      <c r="J16" s="30" t="n">
        <v>900000</v>
      </c>
      <c r="K16" s="17" t="n">
        <v>50000</v>
      </c>
      <c r="L16" s="30">
        <f>ROUND(K16*G16*(1+I16), 0)</f>
        <v/>
      </c>
      <c r="M16" s="17">
        <f>ROUND(J16*0.20, 0)</f>
        <v/>
      </c>
      <c r="N16" s="27">
        <f>MAX(L16, M16)</f>
        <v/>
      </c>
      <c r="O16" s="5" t="inlineStr">
        <is>
          <t>دعوى تعويض عن نزع ملكية لمشروع حكومي؛ نسبة 20% تعطي 180,000 ريال، والحد الأدنى المعدل 109,375 ريال.</t>
        </is>
      </c>
    </row>
    <row r="17" ht="25" customHeight="1">
      <c r="A17" s="6" t="inlineStr">
        <is>
          <t>C15</t>
        </is>
      </c>
      <c r="B17" s="8" t="inlineStr">
        <is>
          <t>فارس ضد الأوقاف (مطالبة أتعاب ومستحقات)</t>
        </is>
      </c>
      <c r="C17" s="8" t="inlineStr">
        <is>
          <t>فارس بن خلف مصيرب الرشيدي</t>
        </is>
      </c>
      <c r="D17" s="15" t="inlineStr">
        <is>
          <t>المحاكم التجارية (تجاري)</t>
        </is>
      </c>
      <c r="E17" s="8" t="inlineStr">
        <is>
          <t>خالد بن محمد التميمي</t>
        </is>
      </c>
      <c r="F17" s="15" t="inlineStr">
        <is>
          <t>المرتبة 11</t>
        </is>
      </c>
      <c r="G17" s="24" t="n">
        <v>1.75</v>
      </c>
      <c r="H17" s="8" t="inlineStr">
        <is>
          <t>—</t>
        </is>
      </c>
      <c r="I17" s="25" t="n">
        <v>0</v>
      </c>
      <c r="J17" s="26" t="n">
        <v>860522</v>
      </c>
      <c r="K17" s="14" t="n">
        <v>50000</v>
      </c>
      <c r="L17" s="26">
        <f>ROUND(K17*G17*(1+I17), 0)</f>
        <v/>
      </c>
      <c r="M17" s="14">
        <f>ROUND(J17*0.20, 0)</f>
        <v/>
      </c>
      <c r="N17" s="27">
        <f>MAX(L17, M17)</f>
        <v/>
      </c>
      <c r="O17" s="8" t="inlineStr">
        <is>
          <t>مطالبة تجارية ناشئة عن إدارة عقارات وقفية؛ نسبة 20% تعطي 172,104 ريال، والحد الأدنى المعدل 87,500 ريال.</t>
        </is>
      </c>
    </row>
    <row r="18" ht="25" customHeight="1">
      <c r="A18" s="3" t="inlineStr">
        <is>
          <t>C16</t>
        </is>
      </c>
      <c r="B18" s="5" t="inlineStr">
        <is>
          <t>دعوى إثبات عقد ضد وقف حكيم</t>
        </is>
      </c>
      <c r="C18" s="5" t="inlineStr">
        <is>
          <t>فارس بن خلف مصيرب الرشيدي</t>
        </is>
      </c>
      <c r="D18" s="19" t="inlineStr">
        <is>
          <t>المحاكم العامة (عامة)</t>
        </is>
      </c>
      <c r="E18" s="5" t="inlineStr">
        <is>
          <t>خالد بن محمد التميمي</t>
        </is>
      </c>
      <c r="F18" s="19" t="inlineStr">
        <is>
          <t>المرتبة 11</t>
        </is>
      </c>
      <c r="G18" s="28" t="n">
        <v>1.75</v>
      </c>
      <c r="H18" s="5" t="inlineStr">
        <is>
          <t>رخصة موثق معتمد (وزارة العدل)</t>
        </is>
      </c>
      <c r="I18" s="29" t="n">
        <v>0.2</v>
      </c>
      <c r="J18" s="30" t="n">
        <v>700000</v>
      </c>
      <c r="K18" s="17" t="n">
        <v>45000</v>
      </c>
      <c r="L18" s="30">
        <f>ROUND(K18*G18*(1+I18), 0)</f>
        <v/>
      </c>
      <c r="M18" s="17">
        <f>ROUND(J18*0.20, 0)</f>
        <v/>
      </c>
      <c r="N18" s="27">
        <f>MAX(L18, M18)</f>
        <v/>
      </c>
      <c r="O18" s="5" t="inlineStr">
        <is>
          <t>إثبات تعاقد واستحقاق إيجاري؛ نسبة 20% تعطي 140,000 ريال، والحد الأدنى المعدل 94,500 ريال.</t>
        </is>
      </c>
    </row>
    <row r="19" ht="25" customHeight="1">
      <c r="A19" s="6" t="inlineStr">
        <is>
          <t>C17</t>
        </is>
      </c>
      <c r="B19" s="8" t="inlineStr">
        <is>
          <t>ملتقى الحضارات ضد إعمار المتطورة</t>
        </is>
      </c>
      <c r="C19" s="8" t="inlineStr">
        <is>
          <t>شركة كلير للاستثمار</t>
        </is>
      </c>
      <c r="D19" s="15" t="inlineStr">
        <is>
          <t>المحاكم التجارية (تجاري)</t>
        </is>
      </c>
      <c r="E19" s="8" t="inlineStr">
        <is>
          <t>خالد بن محمد التميمي</t>
        </is>
      </c>
      <c r="F19" s="15" t="inlineStr">
        <is>
          <t>المرتبة 11</t>
        </is>
      </c>
      <c r="G19" s="24" t="n">
        <v>1.75</v>
      </c>
      <c r="H19" s="8" t="inlineStr">
        <is>
          <t>—</t>
        </is>
      </c>
      <c r="I19" s="25" t="n">
        <v>0</v>
      </c>
      <c r="J19" s="26" t="n">
        <v>696434</v>
      </c>
      <c r="K19" s="14" t="n">
        <v>50000</v>
      </c>
      <c r="L19" s="26">
        <f>ROUND(K19*G19*(1+I19), 0)</f>
        <v/>
      </c>
      <c r="M19" s="14">
        <f>ROUND(J19*0.20, 0)</f>
        <v/>
      </c>
      <c r="N19" s="27">
        <f>MAX(L19, M19)</f>
        <v/>
      </c>
      <c r="O19" s="8" t="inlineStr">
        <is>
          <t>منازعة توريد وخدمات تجارية؛ نسبة 20% تعطي 139,287 ريال، والحد الأدنى المعدل 87,500 ريال.</t>
        </is>
      </c>
    </row>
    <row r="20" ht="25" customHeight="1">
      <c r="A20" s="3" t="inlineStr">
        <is>
          <t>C18</t>
        </is>
      </c>
      <c r="B20" s="5" t="inlineStr">
        <is>
          <t>شكوى جنائية ضد صاحب مؤسسة افيا نتورك</t>
        </is>
      </c>
      <c r="C20" s="5" t="inlineStr">
        <is>
          <t>شركة أفيا نتورك</t>
        </is>
      </c>
      <c r="D20" s="19" t="inlineStr">
        <is>
          <t>المحاكم الجزائية (جنائي)</t>
        </is>
      </c>
      <c r="E20" s="5" t="inlineStr">
        <is>
          <t>أحمد بن عادل الصبحي</t>
        </is>
      </c>
      <c r="F20" s="19" t="inlineStr">
        <is>
          <t>المرتبة 9</t>
        </is>
      </c>
      <c r="G20" s="28" t="n">
        <v>1.3</v>
      </c>
      <c r="H20" s="5" t="inlineStr">
        <is>
          <t>—</t>
        </is>
      </c>
      <c r="I20" s="29" t="n">
        <v>0</v>
      </c>
      <c r="J20" s="30" t="n">
        <v>650000</v>
      </c>
      <c r="K20" s="17" t="n">
        <v>40000</v>
      </c>
      <c r="L20" s="30">
        <f>ROUND(K20*G20*(1+I20), 0)</f>
        <v/>
      </c>
      <c r="M20" s="17">
        <f>ROUND(J20*0.20, 0)</f>
        <v/>
      </c>
      <c r="N20" s="27">
        <f>MAX(L20, M20)</f>
        <v/>
      </c>
      <c r="O20" s="5" t="inlineStr">
        <is>
          <t>جرائم احتيال مالي وخيانة ائتمان؛ نسبة 20% تعطي 130,000 ريال، والحد الأدنى المعدل 52,000 ريال.</t>
        </is>
      </c>
    </row>
    <row r="21" ht="25" customHeight="1">
      <c r="A21" s="6" t="inlineStr">
        <is>
          <t>C19</t>
        </is>
      </c>
      <c r="B21" s="8" t="inlineStr">
        <is>
          <t>مطالبة عمالية ضد شركة السواعد (محمد عمران دار)</t>
        </is>
      </c>
      <c r="C21" s="8" t="inlineStr">
        <is>
          <t>محمد عمران دار</t>
        </is>
      </c>
      <c r="D21" s="15" t="inlineStr">
        <is>
          <t>المحاكم العمالية (عمالي)</t>
        </is>
      </c>
      <c r="E21" s="8" t="inlineStr">
        <is>
          <t>سامي بن سالم الجهني</t>
        </is>
      </c>
      <c r="F21" s="15" t="inlineStr">
        <is>
          <t>المرتبة 8</t>
        </is>
      </c>
      <c r="G21" s="24" t="n">
        <v>1.15</v>
      </c>
      <c r="H21" s="8" t="inlineStr">
        <is>
          <t>—</t>
        </is>
      </c>
      <c r="I21" s="25" t="n">
        <v>0</v>
      </c>
      <c r="J21" s="26" t="n">
        <v>0</v>
      </c>
      <c r="K21" s="14" t="n">
        <v>25000</v>
      </c>
      <c r="L21" s="26">
        <f>ROUND(K21*G21*(1+I21), 0)</f>
        <v/>
      </c>
      <c r="M21" s="14">
        <f>ROUND(J21*0.20, 0)</f>
        <v/>
      </c>
      <c r="N21" s="27">
        <f>MAX(L21, M21)</f>
        <v/>
      </c>
      <c r="O21" s="8" t="inlineStr">
        <is>
          <t>تصفية مستحقات عمالية ومكافأة نهاية خدمة؛ تحكمها تسعيرة الحد الأدنى المعدلة (28,750 ريال).</t>
        </is>
      </c>
    </row>
    <row r="22" ht="25" customHeight="1">
      <c r="A22" s="3" t="inlineStr">
        <is>
          <t>C20</t>
        </is>
      </c>
      <c r="B22" s="5" t="inlineStr">
        <is>
          <t>المطالبة بإزالة اسم العميل من عضوية جمعية إسكان</t>
        </is>
      </c>
      <c r="C22" s="5" t="inlineStr">
        <is>
          <t>ممدوح علي حميد العروي</t>
        </is>
      </c>
      <c r="D22" s="19" t="inlineStr">
        <is>
          <t>المحاكم العامة (عامة)</t>
        </is>
      </c>
      <c r="E22" s="5" t="inlineStr">
        <is>
          <t>سامي بن سالم الجهني</t>
        </is>
      </c>
      <c r="F22" s="19" t="inlineStr">
        <is>
          <t>المرتبة 8</t>
        </is>
      </c>
      <c r="G22" s="28" t="n">
        <v>1.15</v>
      </c>
      <c r="H22" s="5" t="inlineStr">
        <is>
          <t>—</t>
        </is>
      </c>
      <c r="I22" s="29" t="n">
        <v>0</v>
      </c>
      <c r="J22" s="30" t="n">
        <v>0</v>
      </c>
      <c r="K22" s="17" t="n">
        <v>45000</v>
      </c>
      <c r="L22" s="30">
        <f>ROUND(K22*G22*(1+I22), 0)</f>
        <v/>
      </c>
      <c r="M22" s="17">
        <f>ROUND(J22*0.20, 0)</f>
        <v/>
      </c>
      <c r="N22" s="27">
        <f>MAX(L22, M22)</f>
        <v/>
      </c>
      <c r="O22" s="5" t="inlineStr">
        <is>
          <t>دعوى مدنية غير مالية لتصحيح قيد عضوية؛ تحكمها تسعيرة الحد الأدنى المعدلة (51,750 ريال).</t>
        </is>
      </c>
    </row>
    <row r="23" ht="25" customHeight="1">
      <c r="A23" s="6" t="inlineStr">
        <is>
          <t>C21</t>
        </is>
      </c>
      <c r="B23" s="8" t="inlineStr">
        <is>
          <t>فاتن ضد الحياة</t>
        </is>
      </c>
      <c r="C23" s="8" t="inlineStr">
        <is>
          <t>شركة الحياة المحدودة</t>
        </is>
      </c>
      <c r="D23" s="15" t="inlineStr">
        <is>
          <t>المحاكم العمالية (عمالي)</t>
        </is>
      </c>
      <c r="E23" s="8" t="inlineStr">
        <is>
          <t>أحمد بن عادل الصبحي</t>
        </is>
      </c>
      <c r="F23" s="15" t="inlineStr">
        <is>
          <t>المرتبة 9</t>
        </is>
      </c>
      <c r="G23" s="24" t="n">
        <v>1.3</v>
      </c>
      <c r="H23" s="8" t="inlineStr">
        <is>
          <t>—</t>
        </is>
      </c>
      <c r="I23" s="25" t="n">
        <v>0</v>
      </c>
      <c r="J23" s="26" t="n">
        <v>0</v>
      </c>
      <c r="K23" s="14" t="n">
        <v>25000</v>
      </c>
      <c r="L23" s="26">
        <f>ROUND(K23*G23*(1+I23), 0)</f>
        <v/>
      </c>
      <c r="M23" s="14">
        <f>ROUND(J23*0.20, 0)</f>
        <v/>
      </c>
      <c r="N23" s="27">
        <f>MAX(L23, M23)</f>
        <v/>
      </c>
      <c r="O23" s="8" t="inlineStr">
        <is>
          <t>دفاع صاحب العمل ضد دعوى إنهاء عقد غير مشروع؛ تسعيرة الحد الأدنى المعتمدة (32,500 ريال).</t>
        </is>
      </c>
    </row>
    <row r="24" ht="25" customHeight="1">
      <c r="A24" s="3" t="inlineStr">
        <is>
          <t>C22</t>
        </is>
      </c>
      <c r="B24" s="5" t="inlineStr">
        <is>
          <t>تحصيل مبالغ أجرة ومنازعة إخلاء عقار لشركة إتقان</t>
        </is>
      </c>
      <c r="C24" s="5" t="inlineStr">
        <is>
          <t>شركة إتقان لإدارة الأملاك</t>
        </is>
      </c>
      <c r="D24" s="19" t="inlineStr">
        <is>
          <t>المحاكم العامة (عامة)</t>
        </is>
      </c>
      <c r="E24" s="5" t="inlineStr">
        <is>
          <t>أحمد بن عادل الصبحي</t>
        </is>
      </c>
      <c r="F24" s="19" t="inlineStr">
        <is>
          <t>المرتبة 9</t>
        </is>
      </c>
      <c r="G24" s="28" t="n">
        <v>1.3</v>
      </c>
      <c r="H24" s="5" t="inlineStr">
        <is>
          <t>رخصة موثق معتمد (وزارة العدل)</t>
        </is>
      </c>
      <c r="I24" s="29" t="n">
        <v>0.2</v>
      </c>
      <c r="J24" s="30" t="n">
        <v>0</v>
      </c>
      <c r="K24" s="17" t="n">
        <v>45000</v>
      </c>
      <c r="L24" s="30">
        <f>ROUND(K24*G24*(1+I24), 0)</f>
        <v/>
      </c>
      <c r="M24" s="17">
        <f>ROUND(J24*0.20, 0)</f>
        <v/>
      </c>
      <c r="N24" s="27">
        <f>MAX(L24, M24)</f>
        <v/>
      </c>
      <c r="O24" s="5" t="inlineStr">
        <is>
          <t>سندات إيجار تنفيذية ومنازعة إخلاء عقاري؛ الحد الأدنى مع رخصة التوثيق يبلغ (70,200 ريال).</t>
        </is>
      </c>
    </row>
    <row r="25" ht="25" customHeight="1">
      <c r="A25" s="6" t="inlineStr">
        <is>
          <t>C23</t>
        </is>
      </c>
      <c r="B25" s="8" t="inlineStr">
        <is>
          <t>مطالبة عمالية ضد شركة السواعد (نوشاد أحمد دار)</t>
        </is>
      </c>
      <c r="C25" s="8" t="inlineStr">
        <is>
          <t>نوشاد أحمد نذير أحمد دار</t>
        </is>
      </c>
      <c r="D25" s="15" t="inlineStr">
        <is>
          <t>المحاكم العمالية (عمالي)</t>
        </is>
      </c>
      <c r="E25" s="8" t="inlineStr">
        <is>
          <t>سامي بن سالم الجهني</t>
        </is>
      </c>
      <c r="F25" s="15" t="inlineStr">
        <is>
          <t>المرتبة 8</t>
        </is>
      </c>
      <c r="G25" s="24" t="n">
        <v>1.15</v>
      </c>
      <c r="H25" s="8" t="inlineStr">
        <is>
          <t>—</t>
        </is>
      </c>
      <c r="I25" s="25" t="n">
        <v>0</v>
      </c>
      <c r="J25" s="26" t="n">
        <v>0</v>
      </c>
      <c r="K25" s="14" t="n">
        <v>25000</v>
      </c>
      <c r="L25" s="26">
        <f>ROUND(K25*G25*(1+I25), 0)</f>
        <v/>
      </c>
      <c r="M25" s="14">
        <f>ROUND(J25*0.20, 0)</f>
        <v/>
      </c>
      <c r="N25" s="27">
        <f>MAX(L25, M25)</f>
        <v/>
      </c>
      <c r="O25" s="8" t="inlineStr">
        <is>
          <t>أجور متأخرة وبدل إجازات سنوية؛ تسعيرة الحد الأدنى المعتمدة (28,750 ريال).</t>
        </is>
      </c>
    </row>
    <row r="26" ht="25" customHeight="1">
      <c r="A26" s="3" t="inlineStr">
        <is>
          <t>C24</t>
        </is>
      </c>
      <c r="B26" s="5" t="inlineStr">
        <is>
          <t>مراجعة النيابة العامة وتقديم مذكرات دفاع لإتقان</t>
        </is>
      </c>
      <c r="C26" s="5" t="inlineStr">
        <is>
          <t>شركة إتقان لإدارة الأملاك</t>
        </is>
      </c>
      <c r="D26" s="19" t="inlineStr">
        <is>
          <t>المحاكم الجزائية (جنائي)</t>
        </is>
      </c>
      <c r="E26" s="5" t="inlineStr">
        <is>
          <t>أحمد بن عادل الصبحي</t>
        </is>
      </c>
      <c r="F26" s="19" t="inlineStr">
        <is>
          <t>المرتبة 9</t>
        </is>
      </c>
      <c r="G26" s="28" t="n">
        <v>1.3</v>
      </c>
      <c r="H26" s="5" t="inlineStr">
        <is>
          <t>—</t>
        </is>
      </c>
      <c r="I26" s="29" t="n">
        <v>0</v>
      </c>
      <c r="J26" s="30" t="n">
        <v>0</v>
      </c>
      <c r="K26" s="17" t="n">
        <v>40000</v>
      </c>
      <c r="L26" s="30">
        <f>ROUND(K26*G26*(1+I26), 0)</f>
        <v/>
      </c>
      <c r="M26" s="17">
        <f>ROUND(J26*0.20, 0)</f>
        <v/>
      </c>
      <c r="N26" s="27">
        <f>MAX(L26, M26)</f>
        <v/>
      </c>
      <c r="O26" s="5" t="inlineStr">
        <is>
          <t>تمثيل دفاع وحضور تحقيقات بالنيابة في بلاغات مالية؛ تسعيرة الحد الأدنى (52,000 ريال).</t>
        </is>
      </c>
    </row>
    <row r="27" ht="25" customHeight="1">
      <c r="A27" s="6" t="inlineStr">
        <is>
          <t>C25</t>
        </is>
      </c>
      <c r="B27" s="8" t="inlineStr">
        <is>
          <t>المطالبة بمستحقات عمالية أسامة أبو شما</t>
        </is>
      </c>
      <c r="C27" s="8" t="inlineStr">
        <is>
          <t>أسامة محمد داؤد أبو شما</t>
        </is>
      </c>
      <c r="D27" s="15" t="inlineStr">
        <is>
          <t>المحاكم العمالية (عمالي)</t>
        </is>
      </c>
      <c r="E27" s="8" t="inlineStr">
        <is>
          <t>أحمد بن عادل الصبحي</t>
        </is>
      </c>
      <c r="F27" s="15" t="inlineStr">
        <is>
          <t>المرتبة 9</t>
        </is>
      </c>
      <c r="G27" s="24" t="n">
        <v>1.3</v>
      </c>
      <c r="H27" s="8" t="inlineStr">
        <is>
          <t>—</t>
        </is>
      </c>
      <c r="I27" s="25" t="n">
        <v>0</v>
      </c>
      <c r="J27" s="26" t="n">
        <v>0</v>
      </c>
      <c r="K27" s="14" t="n">
        <v>25000</v>
      </c>
      <c r="L27" s="26">
        <f>ROUND(K27*G27*(1+I27), 0)</f>
        <v/>
      </c>
      <c r="M27" s="14">
        <f>ROUND(J27*0.20, 0)</f>
        <v/>
      </c>
      <c r="N27" s="27">
        <f>MAX(L27, M27)</f>
        <v/>
      </c>
      <c r="O27" s="8" t="inlineStr">
        <is>
          <t>بدل رصيد إجازات ومكافأة نهاية خدمة؛ تسعيرة الحد الأدنى المعتمدة (32,500 ريال).</t>
        </is>
      </c>
    </row>
    <row r="28" ht="25" customHeight="1">
      <c r="A28" s="3" t="inlineStr">
        <is>
          <t>C26</t>
        </is>
      </c>
      <c r="B28" s="5" t="inlineStr">
        <is>
          <t>تصحيح وتثبيت حجة استحكام أرض غزية</t>
        </is>
      </c>
      <c r="C28" s="5" t="inlineStr">
        <is>
          <t>جمعية التنمية الأسرية بمنطقة المدينة</t>
        </is>
      </c>
      <c r="D28" s="19" t="inlineStr">
        <is>
          <t>المحاكم العامة (عامة)</t>
        </is>
      </c>
      <c r="E28" s="5" t="inlineStr">
        <is>
          <t>أحمد بن عادل الصبحي</t>
        </is>
      </c>
      <c r="F28" s="19" t="inlineStr">
        <is>
          <t>المرتبة 9</t>
        </is>
      </c>
      <c r="G28" s="28" t="n">
        <v>1.3</v>
      </c>
      <c r="H28" s="5" t="inlineStr">
        <is>
          <t>رخصة التسجيل العيني للعقار (RER)</t>
        </is>
      </c>
      <c r="I28" s="29" t="n">
        <v>0.25</v>
      </c>
      <c r="J28" s="30" t="n">
        <v>0</v>
      </c>
      <c r="K28" s="17" t="n">
        <v>45000</v>
      </c>
      <c r="L28" s="30">
        <f>ROUND(K28*G28*(1+I28), 0)</f>
        <v/>
      </c>
      <c r="M28" s="17">
        <f>ROUND(J28*0.20, 0)</f>
        <v/>
      </c>
      <c r="N28" s="27">
        <f>MAX(L28, M28)</f>
        <v/>
      </c>
      <c r="O28" s="5" t="inlineStr">
        <is>
          <t>تطبيق صكوك واستحكام عقاري وسجل عيني؛ الحد الأدنى مع رخصة السجل العيني يبلغ (73,125 ريال).</t>
        </is>
      </c>
    </row>
    <row r="29" ht="25" customHeight="1">
      <c r="A29" s="6" t="inlineStr">
        <is>
          <t>C27</t>
        </is>
      </c>
      <c r="B29" s="8" t="inlineStr">
        <is>
          <t>استرداد مبلغ مدفوع لفندق الحياة</t>
        </is>
      </c>
      <c r="C29" s="8" t="inlineStr">
        <is>
          <t>مؤسسة إيمان طيبة لتنظيم المعارض</t>
        </is>
      </c>
      <c r="D29" s="15" t="inlineStr">
        <is>
          <t>المحاكم العامة (عامة)</t>
        </is>
      </c>
      <c r="E29" s="8" t="inlineStr">
        <is>
          <t>يزيد بن يوسف التركي</t>
        </is>
      </c>
      <c r="F29" s="15" t="inlineStr">
        <is>
          <t>المرتبة 7</t>
        </is>
      </c>
      <c r="G29" s="24" t="n">
        <v>1</v>
      </c>
      <c r="H29" s="8" t="inlineStr">
        <is>
          <t>—</t>
        </is>
      </c>
      <c r="I29" s="25" t="n">
        <v>0</v>
      </c>
      <c r="J29" s="26" t="n">
        <v>0</v>
      </c>
      <c r="K29" s="14" t="n">
        <v>45000</v>
      </c>
      <c r="L29" s="26">
        <f>ROUND(K29*G29*(1+I29), 0)</f>
        <v/>
      </c>
      <c r="M29" s="14">
        <f>ROUND(J29*0.20, 0)</f>
        <v/>
      </c>
      <c r="N29" s="27">
        <f>MAX(L29, M29)</f>
        <v/>
      </c>
      <c r="O29" s="8" t="inlineStr">
        <is>
          <t>مطالبة مدنية باسترداد دفعة مقدمة؛ الحد الأدنى الأساسي لمحامي مرخص (45,000 ريال).</t>
        </is>
      </c>
    </row>
    <row r="30" ht="25" customHeight="1">
      <c r="A30" s="3" t="inlineStr">
        <is>
          <t>C28</t>
        </is>
      </c>
      <c r="B30" s="5" t="inlineStr">
        <is>
          <t>شركة الحياة ضد ساري خاشقجي (مطالبة 48,000 ريال)</t>
        </is>
      </c>
      <c r="C30" s="5" t="inlineStr">
        <is>
          <t>شركة الحياة المحدودة</t>
        </is>
      </c>
      <c r="D30" s="19" t="inlineStr">
        <is>
          <t>المحاكم العامة (عامة)</t>
        </is>
      </c>
      <c r="E30" s="5" t="inlineStr">
        <is>
          <t>أحمد بن عادل الصبحي</t>
        </is>
      </c>
      <c r="F30" s="19" t="inlineStr">
        <is>
          <t>المرتبة 9</t>
        </is>
      </c>
      <c r="G30" s="28" t="n">
        <v>1.3</v>
      </c>
      <c r="H30" s="5" t="inlineStr">
        <is>
          <t>—</t>
        </is>
      </c>
      <c r="I30" s="29" t="n">
        <v>0</v>
      </c>
      <c r="J30" s="30" t="n">
        <v>48000</v>
      </c>
      <c r="K30" s="17" t="n">
        <v>45000</v>
      </c>
      <c r="L30" s="30">
        <f>ROUND(K30*G30*(1+I30), 0)</f>
        <v/>
      </c>
      <c r="M30" s="17">
        <f>ROUND(J30*0.20, 0)</f>
        <v/>
      </c>
      <c r="N30" s="27">
        <f>MAX(L30, M30)</f>
        <v/>
      </c>
      <c r="O30" s="5" t="inlineStr">
        <is>
          <t>مطالبة مالية محدودة (20% = 9,600 ريال فقط)؛ وهنا تفعل قاعدة حماية الحد الأدنى للمحامي المشرف (58,500 ريال) لحماية تكاليف التشغيل.</t>
        </is>
      </c>
    </row>
    <row r="31" ht="25" customHeight="1">
      <c r="A31" s="6" t="inlineStr">
        <is>
          <t>C29</t>
        </is>
      </c>
      <c r="B31" s="8" t="inlineStr">
        <is>
          <t>تسوية ودية وحضور جلسة بدر المحارب ضد نادي القبضة</t>
        </is>
      </c>
      <c r="C31" s="8" t="inlineStr">
        <is>
          <t>شركة نادي القبضة الرقمية الرياضي (باور)</t>
        </is>
      </c>
      <c r="D31" s="15" t="inlineStr">
        <is>
          <t>المحاكم العمالية (عمالي)</t>
        </is>
      </c>
      <c r="E31" s="8" t="inlineStr">
        <is>
          <t>سامي بن سالم الجهني</t>
        </is>
      </c>
      <c r="F31" s="15" t="inlineStr">
        <is>
          <t>المرتبة 8</t>
        </is>
      </c>
      <c r="G31" s="24" t="n">
        <v>1.15</v>
      </c>
      <c r="H31" s="8" t="inlineStr">
        <is>
          <t>—</t>
        </is>
      </c>
      <c r="I31" s="25" t="n">
        <v>0</v>
      </c>
      <c r="J31" s="26" t="n">
        <v>0</v>
      </c>
      <c r="K31" s="14" t="n">
        <v>25000</v>
      </c>
      <c r="L31" s="26">
        <f>ROUND(K31*G31*(1+I31), 0)</f>
        <v/>
      </c>
      <c r="M31" s="14">
        <f>ROUND(J31*0.20, 0)</f>
        <v/>
      </c>
      <c r="N31" s="27">
        <f>MAX(L31, M31)</f>
        <v/>
      </c>
      <c r="O31" s="8" t="inlineStr">
        <is>
          <t>حضور جلسات تسوية ودية وصياغة اتفاق صلح؛ تسعيرة الحد الأدنى المعتمدة (28,750 ريال).</t>
        </is>
      </c>
    </row>
    <row r="32" ht="25" customHeight="1">
      <c r="A32" s="3" t="inlineStr">
        <is>
          <t>C30</t>
        </is>
      </c>
      <c r="B32" s="5" t="inlineStr">
        <is>
          <t>تحكيم تجاري شركة الحياة ضد خالد الحربي</t>
        </is>
      </c>
      <c r="C32" s="5" t="inlineStr">
        <is>
          <t>شركة الحياة المحدودة</t>
        </is>
      </c>
      <c r="D32" s="19" t="inlineStr">
        <is>
          <t>التحكيم التجاري</t>
        </is>
      </c>
      <c r="E32" s="5" t="inlineStr">
        <is>
          <t>أحمد بن عادل الصبحي</t>
        </is>
      </c>
      <c r="F32" s="19" t="inlineStr">
        <is>
          <t>المرتبة 9</t>
        </is>
      </c>
      <c r="G32" s="28" t="n">
        <v>1.3</v>
      </c>
      <c r="H32" s="5" t="inlineStr">
        <is>
          <t>رخصة محكم معتمد (SCCA / FIDIC)</t>
        </is>
      </c>
      <c r="I32" s="29" t="n">
        <v>0.3</v>
      </c>
      <c r="J32" s="30" t="n">
        <v>0</v>
      </c>
      <c r="K32" s="17" t="n">
        <v>100000</v>
      </c>
      <c r="L32" s="30">
        <f>ROUND(K32*G32*(1+I32), 0)</f>
        <v/>
      </c>
      <c r="M32" s="17">
        <f>ROUND(J32*0.20, 0)</f>
        <v/>
      </c>
      <c r="N32" s="27">
        <f>MAX(L32, M32)</f>
        <v/>
      </c>
      <c r="O32" s="5" t="inlineStr">
        <is>
          <t>نزاع مشارطة تحكيم تجاري ومقاولات؛ الحد الأدنى المعدل بالخبرة ورخصة التحكيم يبلغ (169,000 ريال).</t>
        </is>
      </c>
    </row>
    <row r="33" ht="25" customHeight="1">
      <c r="A33" s="6" t="inlineStr">
        <is>
          <t>C31</t>
        </is>
      </c>
      <c r="B33" s="8" t="inlineStr">
        <is>
          <t>المطالبة بمستحقات سعود العجمي ضد نادي القبضة</t>
        </is>
      </c>
      <c r="C33" s="8" t="inlineStr">
        <is>
          <t>شركة نادي القبضة الرقمية الرياضي (باور)</t>
        </is>
      </c>
      <c r="D33" s="15" t="inlineStr">
        <is>
          <t>المحاكم العمالية (عمالي)</t>
        </is>
      </c>
      <c r="E33" s="8" t="inlineStr">
        <is>
          <t>سامي بن سالم الجهني</t>
        </is>
      </c>
      <c r="F33" s="15" t="inlineStr">
        <is>
          <t>المرتبة 8</t>
        </is>
      </c>
      <c r="G33" s="24" t="n">
        <v>1.15</v>
      </c>
      <c r="H33" s="8" t="inlineStr">
        <is>
          <t>—</t>
        </is>
      </c>
      <c r="I33" s="25" t="n">
        <v>0</v>
      </c>
      <c r="J33" s="26" t="n">
        <v>0</v>
      </c>
      <c r="K33" s="14" t="n">
        <v>25000</v>
      </c>
      <c r="L33" s="26">
        <f>ROUND(K33*G33*(1+I33), 0)</f>
        <v/>
      </c>
      <c r="M33" s="14">
        <f>ROUND(J33*0.20, 0)</f>
        <v/>
      </c>
      <c r="N33" s="27">
        <f>MAX(L33, M33)</f>
        <v/>
      </c>
      <c r="O33" s="8" t="inlineStr">
        <is>
          <t>منازعة عقد عمل رياضي وإداري؛ تسعيرة الحد الأدنى المعتمدة (28,750 ريال).</t>
        </is>
      </c>
    </row>
    <row r="34" ht="25" customHeight="1">
      <c r="A34" s="3" t="inlineStr">
        <is>
          <t>C32</t>
        </is>
      </c>
      <c r="B34" s="5" t="inlineStr">
        <is>
          <t>تحكيم صالح اللحيدان ضد شركة سدما</t>
        </is>
      </c>
      <c r="C34" s="5" t="inlineStr">
        <is>
          <t>عبدالله بن إبراهيم بن محمد اللحيدان</t>
        </is>
      </c>
      <c r="D34" s="19" t="inlineStr">
        <is>
          <t>التحكيم التجاري</t>
        </is>
      </c>
      <c r="E34" s="5" t="inlineStr">
        <is>
          <t>سامي بن سالم الجهني</t>
        </is>
      </c>
      <c r="F34" s="19" t="inlineStr">
        <is>
          <t>المرتبة 8</t>
        </is>
      </c>
      <c r="G34" s="28" t="n">
        <v>1.15</v>
      </c>
      <c r="H34" s="5" t="inlineStr">
        <is>
          <t>رخصة محكم معتمد (SCCA / FIDIC)</t>
        </is>
      </c>
      <c r="I34" s="29" t="n">
        <v>0.3</v>
      </c>
      <c r="J34" s="30" t="n">
        <v>166250</v>
      </c>
      <c r="K34" s="17" t="n">
        <v>100000</v>
      </c>
      <c r="L34" s="30">
        <f>ROUND(K34*G34*(1+I34), 0)</f>
        <v/>
      </c>
      <c r="M34" s="17">
        <f>ROUND(J34*0.20, 0)</f>
        <v/>
      </c>
      <c r="N34" s="27">
        <f>MAX(L34, M34)</f>
        <v/>
      </c>
      <c r="O34" s="5" t="inlineStr">
        <is>
          <t>تحكيم تجاري؛ نسبة 20% تعطي 33,250 ريال، ولكن يُطبق الحد الأدنى المعتمد للتحكيم برخصة المحكم (149,500 ريال).</t>
        </is>
      </c>
    </row>
    <row r="35" ht="25" customHeight="1">
      <c r="A35" s="6" t="inlineStr">
        <is>
          <t>C33</t>
        </is>
      </c>
      <c r="B35" s="8" t="inlineStr">
        <is>
          <t>دراسة استخدام مقطع تجاري لنادي القبضة الرقمية (باور)</t>
        </is>
      </c>
      <c r="C35" s="8" t="inlineStr">
        <is>
          <t>شركة نادي القبضة الرقمية الرياضي (باور)</t>
        </is>
      </c>
      <c r="D35" s="15" t="inlineStr">
        <is>
          <t>المحاكم التجارية (تجاري)</t>
        </is>
      </c>
      <c r="E35" s="8" t="inlineStr">
        <is>
          <t>خالد بن محمد التميمي</t>
        </is>
      </c>
      <c r="F35" s="15" t="inlineStr">
        <is>
          <t>المرتبة 11</t>
        </is>
      </c>
      <c r="G35" s="24" t="n">
        <v>1.75</v>
      </c>
      <c r="H35" s="8" t="inlineStr">
        <is>
          <t>رخصة وكيل ملكية فكرية معتمد (SAIP)</t>
        </is>
      </c>
      <c r="I35" s="25" t="n">
        <v>0.25</v>
      </c>
      <c r="J35" s="26" t="n">
        <v>0</v>
      </c>
      <c r="K35" s="14" t="n">
        <v>50000</v>
      </c>
      <c r="L35" s="26">
        <f>ROUND(K35*G35*(1+I35), 0)</f>
        <v/>
      </c>
      <c r="M35" s="14">
        <f>ROUND(J35*0.20, 0)</f>
        <v/>
      </c>
      <c r="N35" s="27">
        <f>MAX(L35, M35)</f>
        <v/>
      </c>
      <c r="O35" s="8" t="inlineStr">
        <is>
          <t>حماية حقوق مصنف سمعي بصري وعلامة تجارية؛ الحد الأدنى المعدل مع رخصة الملكية الفكرية يبلغ (109,375 ريال).</t>
        </is>
      </c>
    </row>
    <row r="36" ht="28" customHeight="1">
      <c r="A36" s="1" t="inlineStr">
        <is>
          <t>الإجمالي والمعدلات العامة للمحفظة القضائية (33 قضية)</t>
        </is>
      </c>
      <c r="J36" s="31">
        <f>SUM(J3:J35)</f>
        <v/>
      </c>
      <c r="K36" s="32" t="inlineStr">
        <is>
          <t>—</t>
        </is>
      </c>
      <c r="L36" s="32" t="inlineStr">
        <is>
          <t>—</t>
        </is>
      </c>
      <c r="M36" s="32" t="inlineStr">
        <is>
          <t>—</t>
        </is>
      </c>
      <c r="N36" s="33">
        <f>SUM(N3:N35)</f>
        <v/>
      </c>
      <c r="O36" s="34" t="inlineStr">
        <is>
          <t>إجمالي الأتعاب المعتمدة وفق مصفوفة التسعير الموحدة</t>
        </is>
      </c>
    </row>
  </sheetData>
  <mergeCells count="2">
    <mergeCell ref="A1:O1"/>
    <mergeCell ref="A36:I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2026-10-27T05:59:15Z</dcterms:created>
  <dcterms:modified xmlns:dcterms="http://purl.org/dc/terms/" xmlns:xsi="http://www.w3.org/2001/XMLSchema-instance" xsi:type="dcterms:W3CDTF">2026-10-27T05:59:15Z</dcterms:modified>
</cp:coreProperties>
</file>